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Vereine\BFK Hilkerode\"/>
    </mc:Choice>
  </mc:AlternateContent>
  <bookViews>
    <workbookView xWindow="-15" yWindow="5115" windowWidth="20730" windowHeight="5175" tabRatio="852"/>
  </bookViews>
  <sheets>
    <sheet name="Turnierübersicht" sheetId="38" r:id="rId1"/>
    <sheet name="29.10." sheetId="26" r:id="rId2"/>
    <sheet name="7.11." sheetId="43" r:id="rId3"/>
    <sheet name="25.11." sheetId="42" r:id="rId4"/>
    <sheet name="2.12." sheetId="56" r:id="rId5"/>
    <sheet name="10.12." sheetId="57" r:id="rId6"/>
    <sheet name="17.12." sheetId="58" r:id="rId7"/>
    <sheet name="23.12." sheetId="59" r:id="rId8"/>
    <sheet name="14.1." sheetId="60" r:id="rId9"/>
    <sheet name="5.2." sheetId="61" r:id="rId10"/>
    <sheet name="19.3." sheetId="62" r:id="rId11"/>
    <sheet name="24.3." sheetId="64" r:id="rId12"/>
    <sheet name="3.4." sheetId="65" r:id="rId13"/>
    <sheet name="29.4." sheetId="66" r:id="rId14"/>
    <sheet name="22.5." sheetId="67" r:id="rId15"/>
    <sheet name="3.6." sheetId="69" r:id="rId16"/>
    <sheet name="7.7." sheetId="70" r:id="rId17"/>
    <sheet name="27.7." sheetId="75" r:id="rId18"/>
    <sheet name="11.8." sheetId="78" r:id="rId19"/>
    <sheet name="18.8." sheetId="79" r:id="rId20"/>
  </sheets>
  <calcPr calcId="162913"/>
</workbook>
</file>

<file path=xl/calcChain.xml><?xml version="1.0" encoding="utf-8"?>
<calcChain xmlns="http://schemas.openxmlformats.org/spreadsheetml/2006/main">
  <c r="I44" i="38" l="1"/>
  <c r="AG44" i="38"/>
  <c r="AC44" i="38"/>
  <c r="Y44" i="38"/>
  <c r="U44" i="38"/>
  <c r="Q44" i="38"/>
  <c r="M44" i="38"/>
  <c r="H64" i="79" l="1"/>
  <c r="BN58" i="79"/>
  <c r="BG58" i="79"/>
  <c r="H58" i="79"/>
  <c r="BN57" i="79"/>
  <c r="BG57" i="79"/>
  <c r="H57" i="79"/>
  <c r="BN56" i="79"/>
  <c r="BG56" i="79"/>
  <c r="H56" i="79"/>
  <c r="BN55" i="79"/>
  <c r="BG55" i="79"/>
  <c r="H55" i="79"/>
  <c r="BN54" i="79"/>
  <c r="BG54" i="79"/>
  <c r="H54" i="79"/>
  <c r="H53" i="79"/>
  <c r="BL47" i="79"/>
  <c r="BC47" i="79"/>
  <c r="AX47" i="79"/>
  <c r="AO47" i="79"/>
  <c r="AJ47" i="79"/>
  <c r="AA47" i="79"/>
  <c r="V47" i="79"/>
  <c r="M47" i="79"/>
  <c r="C47" i="79"/>
  <c r="BZ46" i="79"/>
  <c r="BQ46" i="79"/>
  <c r="AX46" i="79"/>
  <c r="AO46" i="79"/>
  <c r="AJ46" i="79"/>
  <c r="AA46" i="79"/>
  <c r="V46" i="79"/>
  <c r="M46" i="79"/>
  <c r="C46" i="79"/>
  <c r="BZ45" i="79"/>
  <c r="BQ45" i="79"/>
  <c r="BL45" i="79"/>
  <c r="BC45" i="79"/>
  <c r="AJ45" i="79"/>
  <c r="AA45" i="79"/>
  <c r="V45" i="79"/>
  <c r="M45" i="79"/>
  <c r="C45" i="79"/>
  <c r="BZ44" i="79"/>
  <c r="BQ44" i="79"/>
  <c r="BL44" i="79"/>
  <c r="BC44" i="79"/>
  <c r="AX44" i="79"/>
  <c r="AO44" i="79"/>
  <c r="V44" i="79"/>
  <c r="M44" i="79"/>
  <c r="C44" i="79"/>
  <c r="BZ43" i="79"/>
  <c r="BQ43" i="79"/>
  <c r="BL43" i="79"/>
  <c r="BC43" i="79"/>
  <c r="AX43" i="79"/>
  <c r="AO43" i="79"/>
  <c r="AJ43" i="79"/>
  <c r="AA43" i="79"/>
  <c r="C43" i="79"/>
  <c r="BQ42" i="79"/>
  <c r="BC42" i="79"/>
  <c r="AO42" i="79"/>
  <c r="AA42" i="79"/>
  <c r="M42" i="79"/>
  <c r="CI36" i="79"/>
  <c r="CH36" i="79"/>
  <c r="CG36" i="79"/>
  <c r="CF36" i="79"/>
  <c r="BB36" i="79"/>
  <c r="AJ36" i="79"/>
  <c r="Y36" i="79"/>
  <c r="M36" i="79"/>
  <c r="CI35" i="79"/>
  <c r="CH35" i="79"/>
  <c r="CG35" i="79"/>
  <c r="CF35" i="79"/>
  <c r="BB35" i="79"/>
  <c r="AJ35" i="79"/>
  <c r="Y35" i="79"/>
  <c r="M35" i="79"/>
  <c r="CI34" i="79"/>
  <c r="CH34" i="79"/>
  <c r="CG34" i="79"/>
  <c r="CF34" i="79"/>
  <c r="BB34" i="79"/>
  <c r="AJ34" i="79"/>
  <c r="Y34" i="79"/>
  <c r="M34" i="79"/>
  <c r="CI33" i="79"/>
  <c r="CH33" i="79"/>
  <c r="CG33" i="79"/>
  <c r="CF33" i="79"/>
  <c r="BB33" i="79"/>
  <c r="AJ33" i="79"/>
  <c r="Y33" i="79"/>
  <c r="M33" i="79"/>
  <c r="CI32" i="79"/>
  <c r="CH32" i="79"/>
  <c r="CG32" i="79"/>
  <c r="CF32" i="79"/>
  <c r="BB32" i="79"/>
  <c r="AJ32" i="79"/>
  <c r="Y32" i="79"/>
  <c r="M32" i="79"/>
  <c r="CI31" i="79"/>
  <c r="CH31" i="79"/>
  <c r="CG31" i="79"/>
  <c r="CF31" i="79"/>
  <c r="BB31" i="79"/>
  <c r="AJ31" i="79"/>
  <c r="Y31" i="79"/>
  <c r="M31" i="79"/>
  <c r="CI30" i="79"/>
  <c r="CH30" i="79"/>
  <c r="CG30" i="79"/>
  <c r="CF30" i="79"/>
  <c r="BB30" i="79"/>
  <c r="AJ30" i="79"/>
  <c r="Y30" i="79"/>
  <c r="M30" i="79"/>
  <c r="CI29" i="79"/>
  <c r="CH29" i="79"/>
  <c r="CG29" i="79"/>
  <c r="CF29" i="79"/>
  <c r="BB29" i="79"/>
  <c r="AJ29" i="79"/>
  <c r="Y29" i="79"/>
  <c r="M29" i="79"/>
  <c r="CI28" i="79"/>
  <c r="CH28" i="79"/>
  <c r="CG28" i="79"/>
  <c r="CF28" i="79"/>
  <c r="BB28" i="79"/>
  <c r="AJ28" i="79"/>
  <c r="Y28" i="79"/>
  <c r="M28" i="79"/>
  <c r="CI27" i="79"/>
  <c r="CH27" i="79"/>
  <c r="CG27" i="79"/>
  <c r="CF27" i="79"/>
  <c r="BB27" i="79"/>
  <c r="AJ27" i="79"/>
  <c r="Y27" i="79"/>
  <c r="M27" i="79"/>
  <c r="CI25" i="79"/>
  <c r="CH25" i="79"/>
  <c r="CG25" i="79"/>
  <c r="CF25" i="79"/>
  <c r="BB25" i="79"/>
  <c r="AJ25" i="79"/>
  <c r="Y25" i="79"/>
  <c r="M25" i="79"/>
  <c r="CI24" i="79"/>
  <c r="CH24" i="79"/>
  <c r="CG24" i="79"/>
  <c r="CF24" i="79"/>
  <c r="BB24" i="79"/>
  <c r="AJ24" i="79"/>
  <c r="Y24" i="79"/>
  <c r="M24" i="79"/>
  <c r="CI23" i="79"/>
  <c r="CH23" i="79"/>
  <c r="CG23" i="79"/>
  <c r="CF23" i="79"/>
  <c r="BB23" i="79"/>
  <c r="AJ23" i="79"/>
  <c r="Y23" i="79"/>
  <c r="M23" i="79"/>
  <c r="CI22" i="79"/>
  <c r="CH22" i="79"/>
  <c r="CG22" i="79"/>
  <c r="CF22" i="79"/>
  <c r="BB22" i="79"/>
  <c r="AJ22" i="79"/>
  <c r="Y22" i="79"/>
  <c r="M22" i="79"/>
  <c r="CI21" i="79"/>
  <c r="CH21" i="79"/>
  <c r="CG21" i="79"/>
  <c r="CF21" i="79"/>
  <c r="BB21" i="79"/>
  <c r="AJ21" i="79"/>
  <c r="Y21" i="79"/>
  <c r="M21" i="79"/>
  <c r="CI20" i="79"/>
  <c r="CH20" i="79"/>
  <c r="CG20" i="79"/>
  <c r="CF20" i="79"/>
  <c r="BB20" i="79"/>
  <c r="AJ20" i="79"/>
  <c r="Y20" i="79"/>
  <c r="M20" i="79"/>
  <c r="CI19" i="79"/>
  <c r="CH19" i="79"/>
  <c r="CG19" i="79"/>
  <c r="CF19" i="79"/>
  <c r="BB19" i="79"/>
  <c r="AJ19" i="79"/>
  <c r="Y19" i="79"/>
  <c r="M19" i="79"/>
  <c r="CI18" i="79"/>
  <c r="CH18" i="79"/>
  <c r="CG18" i="79"/>
  <c r="CF18" i="79"/>
  <c r="BB18" i="79"/>
  <c r="AJ18" i="79"/>
  <c r="Y18" i="79"/>
  <c r="S18" i="79"/>
  <c r="S20" i="79" s="1"/>
  <c r="S22" i="79" s="1"/>
  <c r="S24" i="79" s="1"/>
  <c r="S27" i="79" s="1"/>
  <c r="S29" i="79" s="1"/>
  <c r="S31" i="79" s="1"/>
  <c r="S33" i="79" s="1"/>
  <c r="S35" i="79" s="1"/>
  <c r="M18" i="79"/>
  <c r="CI17" i="79"/>
  <c r="CH17" i="79"/>
  <c r="CG17" i="79"/>
  <c r="CF17" i="79"/>
  <c r="BB17" i="79"/>
  <c r="AJ17" i="79"/>
  <c r="S17" i="79"/>
  <c r="S19" i="79" s="1"/>
  <c r="S21" i="79" s="1"/>
  <c r="S23" i="79" s="1"/>
  <c r="S25" i="79" s="1"/>
  <c r="S28" i="79" s="1"/>
  <c r="S30" i="79" s="1"/>
  <c r="S32" i="79" s="1"/>
  <c r="S34" i="79" s="1"/>
  <c r="S36" i="79" s="1"/>
  <c r="M17" i="79"/>
  <c r="H17" i="79"/>
  <c r="H18" i="79" s="1"/>
  <c r="H19" i="79" s="1"/>
  <c r="H20" i="79" s="1"/>
  <c r="H21" i="79" s="1"/>
  <c r="H22" i="79" s="1"/>
  <c r="H23" i="79" s="1"/>
  <c r="H24" i="79" s="1"/>
  <c r="H25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CI16" i="79"/>
  <c r="CH16" i="79"/>
  <c r="CG16" i="79"/>
  <c r="CF16" i="79"/>
  <c r="BB16" i="79"/>
  <c r="AJ16" i="79"/>
  <c r="C8" i="79"/>
  <c r="C7" i="79"/>
  <c r="AK58" i="79" l="1"/>
  <c r="BS54" i="79"/>
  <c r="AV55" i="79"/>
  <c r="T56" i="79"/>
  <c r="T55" i="79"/>
  <c r="T58" i="79"/>
  <c r="AV57" i="79"/>
  <c r="AV58" i="79"/>
  <c r="Z57" i="79"/>
  <c r="Z58" i="79"/>
  <c r="BX58" i="79" s="1"/>
  <c r="CB58" i="79" s="1"/>
  <c r="AK56" i="79"/>
  <c r="AK55" i="79"/>
  <c r="Z55" i="79"/>
  <c r="BS58" i="79"/>
  <c r="BS57" i="79"/>
  <c r="AK57" i="79"/>
  <c r="Z56" i="79"/>
  <c r="BS56" i="79"/>
  <c r="AK54" i="79"/>
  <c r="BS55" i="79"/>
  <c r="AV54" i="79"/>
  <c r="T54" i="79"/>
  <c r="Z54" i="79"/>
  <c r="AV56" i="79"/>
  <c r="T57" i="79"/>
  <c r="H76" i="78"/>
  <c r="BN70" i="78"/>
  <c r="BG70" i="78"/>
  <c r="H70" i="78"/>
  <c r="BN69" i="78"/>
  <c r="BG69" i="78"/>
  <c r="H69" i="78"/>
  <c r="BN68" i="78"/>
  <c r="BG68" i="78"/>
  <c r="H68" i="78"/>
  <c r="BN67" i="78"/>
  <c r="BG67" i="78"/>
  <c r="H67" i="78"/>
  <c r="BN66" i="78"/>
  <c r="BG66" i="78"/>
  <c r="H66" i="78"/>
  <c r="BN65" i="78"/>
  <c r="BG65" i="78"/>
  <c r="H65" i="78"/>
  <c r="H64" i="78"/>
  <c r="BP58" i="78"/>
  <c r="BI58" i="78"/>
  <c r="BE58" i="78"/>
  <c r="AX58" i="78"/>
  <c r="AT58" i="78"/>
  <c r="AM58" i="78"/>
  <c r="AI58" i="78"/>
  <c r="AB58" i="78"/>
  <c r="X58" i="78"/>
  <c r="Q58" i="78"/>
  <c r="C58" i="78"/>
  <c r="CA57" i="78"/>
  <c r="BT57" i="78"/>
  <c r="BE57" i="78"/>
  <c r="AX57" i="78"/>
  <c r="AT57" i="78"/>
  <c r="AM57" i="78"/>
  <c r="AI57" i="78"/>
  <c r="AB57" i="78"/>
  <c r="X57" i="78"/>
  <c r="Q57" i="78"/>
  <c r="C57" i="78"/>
  <c r="CA56" i="78"/>
  <c r="BT56" i="78"/>
  <c r="BP56" i="78"/>
  <c r="BI56" i="78"/>
  <c r="AT56" i="78"/>
  <c r="AM56" i="78"/>
  <c r="AI56" i="78"/>
  <c r="AB56" i="78"/>
  <c r="X56" i="78"/>
  <c r="Q56" i="78"/>
  <c r="C56" i="78"/>
  <c r="CA55" i="78"/>
  <c r="BT55" i="78"/>
  <c r="BP55" i="78"/>
  <c r="BI55" i="78"/>
  <c r="BE55" i="78"/>
  <c r="AX55" i="78"/>
  <c r="AI55" i="78"/>
  <c r="AB55" i="78"/>
  <c r="X55" i="78"/>
  <c r="Q55" i="78"/>
  <c r="C55" i="78"/>
  <c r="CA54" i="78"/>
  <c r="BT54" i="78"/>
  <c r="BP54" i="78"/>
  <c r="BI54" i="78"/>
  <c r="BE54" i="78"/>
  <c r="AX54" i="78"/>
  <c r="AT54" i="78"/>
  <c r="AM54" i="78"/>
  <c r="X54" i="78"/>
  <c r="Q54" i="78"/>
  <c r="C54" i="78"/>
  <c r="CA53" i="78"/>
  <c r="BT53" i="78"/>
  <c r="BP53" i="78"/>
  <c r="BI53" i="78"/>
  <c r="BE53" i="78"/>
  <c r="AX53" i="78"/>
  <c r="AT53" i="78"/>
  <c r="AM53" i="78"/>
  <c r="AI53" i="78"/>
  <c r="AB53" i="78"/>
  <c r="C53" i="78"/>
  <c r="BT52" i="78"/>
  <c r="BI52" i="78"/>
  <c r="AX52" i="78"/>
  <c r="AM52" i="78"/>
  <c r="AB52" i="78"/>
  <c r="Q52" i="78"/>
  <c r="CJ46" i="78"/>
  <c r="CI46" i="78"/>
  <c r="CH46" i="78"/>
  <c r="CG46" i="78"/>
  <c r="BB46" i="78"/>
  <c r="AJ46" i="78"/>
  <c r="Y46" i="78"/>
  <c r="M46" i="78"/>
  <c r="CJ45" i="78"/>
  <c r="CI45" i="78"/>
  <c r="CH45" i="78"/>
  <c r="CG45" i="78"/>
  <c r="BB45" i="78"/>
  <c r="AJ45" i="78"/>
  <c r="M45" i="78"/>
  <c r="CJ44" i="78"/>
  <c r="CI44" i="78"/>
  <c r="CH44" i="78"/>
  <c r="CG44" i="78"/>
  <c r="BB44" i="78"/>
  <c r="AJ44" i="78"/>
  <c r="Y44" i="78"/>
  <c r="M44" i="78"/>
  <c r="CJ43" i="78"/>
  <c r="CI43" i="78"/>
  <c r="CH43" i="78"/>
  <c r="CG43" i="78"/>
  <c r="BB43" i="78"/>
  <c r="AJ43" i="78"/>
  <c r="M43" i="78"/>
  <c r="CJ42" i="78"/>
  <c r="CI42" i="78"/>
  <c r="CH42" i="78"/>
  <c r="CG42" i="78"/>
  <c r="BB42" i="78"/>
  <c r="AJ42" i="78"/>
  <c r="Y42" i="78"/>
  <c r="M42" i="78"/>
  <c r="CJ41" i="78"/>
  <c r="CI41" i="78"/>
  <c r="CH41" i="78"/>
  <c r="CG41" i="78"/>
  <c r="BB41" i="78"/>
  <c r="AJ41" i="78"/>
  <c r="M41" i="78"/>
  <c r="CJ40" i="78"/>
  <c r="CI40" i="78"/>
  <c r="CH40" i="78"/>
  <c r="CG40" i="78"/>
  <c r="BB40" i="78"/>
  <c r="AJ40" i="78"/>
  <c r="Y40" i="78"/>
  <c r="M40" i="78"/>
  <c r="CJ39" i="78"/>
  <c r="CI39" i="78"/>
  <c r="CH39" i="78"/>
  <c r="CG39" i="78"/>
  <c r="BB39" i="78"/>
  <c r="AJ39" i="78"/>
  <c r="M39" i="78"/>
  <c r="CJ38" i="78"/>
  <c r="CI38" i="78"/>
  <c r="CH38" i="78"/>
  <c r="CG38" i="78"/>
  <c r="BB38" i="78"/>
  <c r="AJ38" i="78"/>
  <c r="Y38" i="78"/>
  <c r="M38" i="78"/>
  <c r="CJ37" i="78"/>
  <c r="CI37" i="78"/>
  <c r="CH37" i="78"/>
  <c r="CG37" i="78"/>
  <c r="BB37" i="78"/>
  <c r="AJ37" i="78"/>
  <c r="M37" i="78"/>
  <c r="CJ36" i="78"/>
  <c r="CI36" i="78"/>
  <c r="CH36" i="78"/>
  <c r="CG36" i="78"/>
  <c r="BB36" i="78"/>
  <c r="AJ36" i="78"/>
  <c r="Y36" i="78"/>
  <c r="M36" i="78"/>
  <c r="CJ35" i="78"/>
  <c r="CI35" i="78"/>
  <c r="CH35" i="78"/>
  <c r="CG35" i="78"/>
  <c r="BB35" i="78"/>
  <c r="AJ35" i="78"/>
  <c r="M35" i="78"/>
  <c r="CJ34" i="78"/>
  <c r="CI34" i="78"/>
  <c r="CH34" i="78"/>
  <c r="CG34" i="78"/>
  <c r="BB34" i="78"/>
  <c r="AJ34" i="78"/>
  <c r="Y34" i="78"/>
  <c r="M34" i="78"/>
  <c r="CJ33" i="78"/>
  <c r="CI33" i="78"/>
  <c r="CH33" i="78"/>
  <c r="CG33" i="78"/>
  <c r="BB33" i="78"/>
  <c r="AJ33" i="78"/>
  <c r="M33" i="78"/>
  <c r="CJ32" i="78"/>
  <c r="CI32" i="78"/>
  <c r="CH32" i="78"/>
  <c r="CG32" i="78"/>
  <c r="BB32" i="78"/>
  <c r="AJ32" i="78"/>
  <c r="Y32" i="78"/>
  <c r="M32" i="78"/>
  <c r="CJ30" i="78"/>
  <c r="CI30" i="78"/>
  <c r="CH30" i="78"/>
  <c r="CG30" i="78"/>
  <c r="BB30" i="78"/>
  <c r="AJ30" i="78"/>
  <c r="M30" i="78"/>
  <c r="CJ29" i="78"/>
  <c r="CI29" i="78"/>
  <c r="CH29" i="78"/>
  <c r="CG29" i="78"/>
  <c r="BB29" i="78"/>
  <c r="AJ29" i="78"/>
  <c r="Y29" i="78"/>
  <c r="M29" i="78"/>
  <c r="CJ28" i="78"/>
  <c r="CI28" i="78"/>
  <c r="CH28" i="78"/>
  <c r="CG28" i="78"/>
  <c r="BB28" i="78"/>
  <c r="AJ28" i="78"/>
  <c r="Y28" i="78"/>
  <c r="M28" i="78"/>
  <c r="CJ27" i="78"/>
  <c r="CI27" i="78"/>
  <c r="CH27" i="78"/>
  <c r="CG27" i="78"/>
  <c r="BB27" i="78"/>
  <c r="AJ27" i="78"/>
  <c r="Y27" i="78"/>
  <c r="M27" i="78"/>
  <c r="CJ26" i="78"/>
  <c r="CI26" i="78"/>
  <c r="CH26" i="78"/>
  <c r="CG26" i="78"/>
  <c r="BB26" i="78"/>
  <c r="AJ26" i="78"/>
  <c r="Y26" i="78"/>
  <c r="M26" i="78"/>
  <c r="CJ25" i="78"/>
  <c r="CI25" i="78"/>
  <c r="CH25" i="78"/>
  <c r="CG25" i="78"/>
  <c r="BB25" i="78"/>
  <c r="AJ25" i="78"/>
  <c r="Y25" i="78"/>
  <c r="M25" i="78"/>
  <c r="CJ24" i="78"/>
  <c r="CI24" i="78"/>
  <c r="CH24" i="78"/>
  <c r="CG24" i="78"/>
  <c r="BB24" i="78"/>
  <c r="AJ24" i="78"/>
  <c r="Y24" i="78"/>
  <c r="M24" i="78"/>
  <c r="CJ23" i="78"/>
  <c r="CI23" i="78"/>
  <c r="CH23" i="78"/>
  <c r="CG23" i="78"/>
  <c r="BB23" i="78"/>
  <c r="AJ23" i="78"/>
  <c r="Y23" i="78"/>
  <c r="M23" i="78"/>
  <c r="CJ22" i="78"/>
  <c r="CI22" i="78"/>
  <c r="CH22" i="78"/>
  <c r="CG22" i="78"/>
  <c r="BB22" i="78"/>
  <c r="AJ22" i="78"/>
  <c r="Y22" i="78"/>
  <c r="M22" i="78"/>
  <c r="CJ21" i="78"/>
  <c r="CI21" i="78"/>
  <c r="CH21" i="78"/>
  <c r="CG21" i="78"/>
  <c r="BB21" i="78"/>
  <c r="AJ21" i="78"/>
  <c r="Y21" i="78"/>
  <c r="M21" i="78"/>
  <c r="CJ20" i="78"/>
  <c r="CI20" i="78"/>
  <c r="CH20" i="78"/>
  <c r="CG20" i="78"/>
  <c r="BB20" i="78"/>
  <c r="AJ20" i="78"/>
  <c r="Y20" i="78"/>
  <c r="M20" i="78"/>
  <c r="CJ19" i="78"/>
  <c r="CI19" i="78"/>
  <c r="CH19" i="78"/>
  <c r="CG19" i="78"/>
  <c r="BB19" i="78"/>
  <c r="AJ19" i="78"/>
  <c r="Y19" i="78"/>
  <c r="M19" i="78"/>
  <c r="CJ18" i="78"/>
  <c r="CI18" i="78"/>
  <c r="CH18" i="78"/>
  <c r="CG18" i="78"/>
  <c r="BB18" i="78"/>
  <c r="AJ18" i="78"/>
  <c r="Y18" i="78"/>
  <c r="Y43" i="78" s="1"/>
  <c r="S18" i="78"/>
  <c r="S20" i="78" s="1"/>
  <c r="S22" i="78" s="1"/>
  <c r="S24" i="78" s="1"/>
  <c r="S26" i="78" s="1"/>
  <c r="S28" i="78" s="1"/>
  <c r="S30" i="78" s="1"/>
  <c r="M18" i="78"/>
  <c r="CJ17" i="78"/>
  <c r="CI17" i="78"/>
  <c r="CH17" i="78"/>
  <c r="CG17" i="78"/>
  <c r="BB17" i="78"/>
  <c r="AJ17" i="78"/>
  <c r="S17" i="78"/>
  <c r="S19" i="78" s="1"/>
  <c r="S21" i="78" s="1"/>
  <c r="S23" i="78" s="1"/>
  <c r="S25" i="78" s="1"/>
  <c r="S27" i="78" s="1"/>
  <c r="S29" i="78" s="1"/>
  <c r="M17" i="78"/>
  <c r="H17" i="78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2" i="78" s="1"/>
  <c r="H33" i="78" s="1"/>
  <c r="H34" i="78" s="1"/>
  <c r="H35" i="78" s="1"/>
  <c r="H36" i="78" s="1"/>
  <c r="H37" i="78" s="1"/>
  <c r="H38" i="78" s="1"/>
  <c r="H39" i="78" s="1"/>
  <c r="H40" i="78" s="1"/>
  <c r="H41" i="78" s="1"/>
  <c r="H42" i="78" s="1"/>
  <c r="H43" i="78" s="1"/>
  <c r="H44" i="78" s="1"/>
  <c r="H45" i="78" s="1"/>
  <c r="H46" i="78" s="1"/>
  <c r="CJ16" i="78"/>
  <c r="CI16" i="78"/>
  <c r="CH16" i="78"/>
  <c r="CG16" i="78"/>
  <c r="BB16" i="78"/>
  <c r="AJ16" i="78"/>
  <c r="C8" i="78"/>
  <c r="C7" i="78"/>
  <c r="BX54" i="79" l="1"/>
  <c r="CB54" i="79" s="1"/>
  <c r="BX57" i="79"/>
  <c r="CB57" i="79" s="1"/>
  <c r="BX56" i="79"/>
  <c r="CB56" i="79" s="1"/>
  <c r="BX55" i="79"/>
  <c r="T65" i="78"/>
  <c r="AV69" i="78"/>
  <c r="BS65" i="78"/>
  <c r="AV66" i="78"/>
  <c r="Z66" i="78"/>
  <c r="BS70" i="78"/>
  <c r="AV70" i="78"/>
  <c r="T70" i="78"/>
  <c r="BS69" i="78"/>
  <c r="BS66" i="78"/>
  <c r="AK69" i="78"/>
  <c r="BS68" i="78"/>
  <c r="Z68" i="78"/>
  <c r="Z67" i="78"/>
  <c r="BS67" i="78"/>
  <c r="AK65" i="78"/>
  <c r="AK67" i="78"/>
  <c r="T67" i="78"/>
  <c r="Z70" i="78"/>
  <c r="T66" i="78"/>
  <c r="S32" i="78"/>
  <c r="S34" i="78" s="1"/>
  <c r="S36" i="78" s="1"/>
  <c r="S38" i="78" s="1"/>
  <c r="S40" i="78" s="1"/>
  <c r="S42" i="78" s="1"/>
  <c r="S44" i="78" s="1"/>
  <c r="S46" i="78" s="1"/>
  <c r="S33" i="78"/>
  <c r="S35" i="78" s="1"/>
  <c r="S37" i="78" s="1"/>
  <c r="S39" i="78" s="1"/>
  <c r="S41" i="78" s="1"/>
  <c r="S43" i="78" s="1"/>
  <c r="S45" i="78" s="1"/>
  <c r="Y30" i="78"/>
  <c r="Y33" i="78"/>
  <c r="Y35" i="78"/>
  <c r="Y37" i="78"/>
  <c r="Y41" i="78"/>
  <c r="Y45" i="78"/>
  <c r="AV68" i="78"/>
  <c r="T69" i="78"/>
  <c r="Z65" i="78"/>
  <c r="AK66" i="78"/>
  <c r="AV67" i="78"/>
  <c r="T68" i="78"/>
  <c r="Z69" i="78"/>
  <c r="AK70" i="78"/>
  <c r="AV65" i="78"/>
  <c r="AK68" i="78"/>
  <c r="Y39" i="78"/>
  <c r="H54" i="75"/>
  <c r="BN48" i="75"/>
  <c r="BG48" i="75"/>
  <c r="H48" i="75"/>
  <c r="BN47" i="75"/>
  <c r="BG47" i="75"/>
  <c r="H47" i="75"/>
  <c r="BN46" i="75"/>
  <c r="BG46" i="75"/>
  <c r="H46" i="75"/>
  <c r="BN45" i="75"/>
  <c r="BG45" i="75"/>
  <c r="H45" i="75"/>
  <c r="H44" i="75"/>
  <c r="BG38" i="75"/>
  <c r="AW38" i="75"/>
  <c r="AP38" i="75"/>
  <c r="AF38" i="75"/>
  <c r="Y38" i="75"/>
  <c r="O38" i="75"/>
  <c r="C38" i="75"/>
  <c r="BX37" i="75"/>
  <c r="BN37" i="75"/>
  <c r="AP37" i="75"/>
  <c r="AF37" i="75"/>
  <c r="Y37" i="75"/>
  <c r="O37" i="75"/>
  <c r="C37" i="75"/>
  <c r="BX36" i="75"/>
  <c r="BN36" i="75"/>
  <c r="BG36" i="75"/>
  <c r="AW36" i="75"/>
  <c r="Y36" i="75"/>
  <c r="O36" i="75"/>
  <c r="C36" i="75"/>
  <c r="BX35" i="75"/>
  <c r="BN35" i="75"/>
  <c r="BG35" i="75"/>
  <c r="AW35" i="75"/>
  <c r="AP35" i="75"/>
  <c r="AF35" i="75"/>
  <c r="C35" i="75"/>
  <c r="BN34" i="75"/>
  <c r="AW34" i="75"/>
  <c r="AF34" i="75"/>
  <c r="O34" i="75"/>
  <c r="CI28" i="75"/>
  <c r="CH28" i="75"/>
  <c r="CG28" i="75"/>
  <c r="CF28" i="75"/>
  <c r="BB28" i="75"/>
  <c r="AJ28" i="75"/>
  <c r="Y28" i="75"/>
  <c r="M28" i="75"/>
  <c r="CI27" i="75"/>
  <c r="CH27" i="75"/>
  <c r="CG27" i="75"/>
  <c r="CF27" i="75"/>
  <c r="BB27" i="75"/>
  <c r="AJ27" i="75"/>
  <c r="Y27" i="75"/>
  <c r="M27" i="75"/>
  <c r="CI26" i="75"/>
  <c r="CH26" i="75"/>
  <c r="CG26" i="75"/>
  <c r="CF26" i="75"/>
  <c r="BB26" i="75"/>
  <c r="AJ26" i="75"/>
  <c r="Y26" i="75"/>
  <c r="M26" i="75"/>
  <c r="CI25" i="75"/>
  <c r="CH25" i="75"/>
  <c r="CG25" i="75"/>
  <c r="CF25" i="75"/>
  <c r="BB25" i="75"/>
  <c r="AJ25" i="75"/>
  <c r="Y25" i="75"/>
  <c r="M25" i="75"/>
  <c r="CI24" i="75"/>
  <c r="CH24" i="75"/>
  <c r="CG24" i="75"/>
  <c r="CF24" i="75"/>
  <c r="BB24" i="75"/>
  <c r="AJ24" i="75"/>
  <c r="Y24" i="75"/>
  <c r="M24" i="75"/>
  <c r="CI23" i="75"/>
  <c r="CH23" i="75"/>
  <c r="CG23" i="75"/>
  <c r="CF23" i="75"/>
  <c r="BB23" i="75"/>
  <c r="AJ23" i="75"/>
  <c r="Y23" i="75"/>
  <c r="M23" i="75"/>
  <c r="CI21" i="75"/>
  <c r="CH21" i="75"/>
  <c r="CG21" i="75"/>
  <c r="CF21" i="75"/>
  <c r="BB21" i="75"/>
  <c r="AJ21" i="75"/>
  <c r="Y21" i="75"/>
  <c r="M21" i="75"/>
  <c r="CI20" i="75"/>
  <c r="CH20" i="75"/>
  <c r="CG20" i="75"/>
  <c r="CF20" i="75"/>
  <c r="BB20" i="75"/>
  <c r="AJ20" i="75"/>
  <c r="Y20" i="75"/>
  <c r="M20" i="75"/>
  <c r="CI19" i="75"/>
  <c r="CH19" i="75"/>
  <c r="CG19" i="75"/>
  <c r="CF19" i="75"/>
  <c r="BB19" i="75"/>
  <c r="AJ19" i="75"/>
  <c r="Y19" i="75"/>
  <c r="M19" i="75"/>
  <c r="CI18" i="75"/>
  <c r="CH18" i="75"/>
  <c r="CG18" i="75"/>
  <c r="CF18" i="75"/>
  <c r="BB18" i="75"/>
  <c r="AJ18" i="75"/>
  <c r="Y18" i="75"/>
  <c r="M18" i="75"/>
  <c r="CI17" i="75"/>
  <c r="CH17" i="75"/>
  <c r="CG17" i="75"/>
  <c r="CF17" i="75"/>
  <c r="BB17" i="75"/>
  <c r="AJ17" i="75"/>
  <c r="Y17" i="75"/>
  <c r="S17" i="75"/>
  <c r="S18" i="75" s="1"/>
  <c r="S19" i="75" s="1"/>
  <c r="S20" i="75" s="1"/>
  <c r="S21" i="75" s="1"/>
  <c r="S23" i="75" s="1"/>
  <c r="S24" i="75" s="1"/>
  <c r="S25" i="75" s="1"/>
  <c r="S26" i="75" s="1"/>
  <c r="S27" i="75" s="1"/>
  <c r="S28" i="75" s="1"/>
  <c r="M17" i="75"/>
  <c r="H17" i="75"/>
  <c r="H18" i="75" s="1"/>
  <c r="H19" i="75" s="1"/>
  <c r="H20" i="75" s="1"/>
  <c r="H21" i="75" s="1"/>
  <c r="H23" i="75" s="1"/>
  <c r="H24" i="75" s="1"/>
  <c r="H25" i="75" s="1"/>
  <c r="H26" i="75" s="1"/>
  <c r="H27" i="75" s="1"/>
  <c r="H28" i="75" s="1"/>
  <c r="CI16" i="75"/>
  <c r="CH16" i="75"/>
  <c r="CG16" i="75"/>
  <c r="CF16" i="75"/>
  <c r="BB16" i="75"/>
  <c r="AJ16" i="75"/>
  <c r="C8" i="75"/>
  <c r="C7" i="75"/>
  <c r="C58" i="79" l="1"/>
  <c r="C55" i="79"/>
  <c r="C54" i="79"/>
  <c r="CB55" i="79"/>
  <c r="H69" i="79" s="1"/>
  <c r="C56" i="79"/>
  <c r="C57" i="79"/>
  <c r="C66" i="79" s="1"/>
  <c r="BX68" i="78"/>
  <c r="CB68" i="78" s="1"/>
  <c r="BX66" i="78"/>
  <c r="CB66" i="78" s="1"/>
  <c r="BX65" i="78"/>
  <c r="CB65" i="78" s="1"/>
  <c r="BX69" i="78"/>
  <c r="CB69" i="78" s="1"/>
  <c r="BX67" i="78"/>
  <c r="CB67" i="78" s="1"/>
  <c r="BX70" i="78"/>
  <c r="CB70" i="78" s="1"/>
  <c r="BS45" i="75"/>
  <c r="BS47" i="75"/>
  <c r="AK47" i="75"/>
  <c r="T45" i="75"/>
  <c r="AK46" i="75"/>
  <c r="T48" i="75"/>
  <c r="Z48" i="75"/>
  <c r="Z45" i="75"/>
  <c r="AV47" i="75"/>
  <c r="AK45" i="75"/>
  <c r="T47" i="75"/>
  <c r="BS48" i="75"/>
  <c r="AV46" i="75"/>
  <c r="Z46" i="75"/>
  <c r="AV48" i="75"/>
  <c r="BS46" i="75"/>
  <c r="AV45" i="75"/>
  <c r="T46" i="75"/>
  <c r="Z47" i="75"/>
  <c r="BX47" i="75" s="1"/>
  <c r="AK48" i="75"/>
  <c r="BS66" i="79" l="1"/>
  <c r="Z67" i="79"/>
  <c r="AK65" i="79"/>
  <c r="Z65" i="79"/>
  <c r="AK68" i="79"/>
  <c r="BS69" i="79"/>
  <c r="T65" i="79"/>
  <c r="T69" i="79"/>
  <c r="AV68" i="79"/>
  <c r="H67" i="79"/>
  <c r="T67" i="79"/>
  <c r="BN65" i="79"/>
  <c r="BS67" i="79"/>
  <c r="AK66" i="79"/>
  <c r="BS68" i="79"/>
  <c r="AV66" i="79"/>
  <c r="BN69" i="79"/>
  <c r="T68" i="79"/>
  <c r="Z68" i="79"/>
  <c r="H68" i="79"/>
  <c r="BS65" i="79"/>
  <c r="Z66" i="79"/>
  <c r="C68" i="79"/>
  <c r="C65" i="79"/>
  <c r="BG65" i="79"/>
  <c r="BG67" i="79"/>
  <c r="BG69" i="79"/>
  <c r="BX66" i="79"/>
  <c r="BX68" i="79"/>
  <c r="AK67" i="79"/>
  <c r="H65" i="79"/>
  <c r="BN68" i="79"/>
  <c r="H66" i="79"/>
  <c r="BN67" i="79"/>
  <c r="Z69" i="79"/>
  <c r="T66" i="79"/>
  <c r="C69" i="79"/>
  <c r="BN66" i="79"/>
  <c r="AV69" i="79"/>
  <c r="BG66" i="79"/>
  <c r="BG68" i="79"/>
  <c r="AV65" i="79"/>
  <c r="BX67" i="79"/>
  <c r="BX69" i="79"/>
  <c r="C67" i="79"/>
  <c r="AK69" i="79"/>
  <c r="BX65" i="79"/>
  <c r="AV67" i="79"/>
  <c r="C67" i="78"/>
  <c r="C66" i="78"/>
  <c r="C68" i="78"/>
  <c r="C65" i="78"/>
  <c r="C70" i="78"/>
  <c r="C69" i="78"/>
  <c r="BX82" i="78"/>
  <c r="AV82" i="78"/>
  <c r="H82" i="78"/>
  <c r="BN81" i="78"/>
  <c r="Z81" i="78"/>
  <c r="BX80" i="78"/>
  <c r="AV80" i="78"/>
  <c r="H80" i="78"/>
  <c r="BN79" i="78"/>
  <c r="Z79" i="78"/>
  <c r="BX78" i="78"/>
  <c r="AV78" i="78"/>
  <c r="H78" i="78"/>
  <c r="BN77" i="78"/>
  <c r="Z77" i="78"/>
  <c r="BS82" i="78"/>
  <c r="AK82" i="78"/>
  <c r="BG81" i="78"/>
  <c r="T81" i="78"/>
  <c r="BS80" i="78"/>
  <c r="AK80" i="78"/>
  <c r="BG79" i="78"/>
  <c r="T79" i="78"/>
  <c r="BS78" i="78"/>
  <c r="AK78" i="78"/>
  <c r="BG77" i="78"/>
  <c r="T77" i="78"/>
  <c r="BN82" i="78"/>
  <c r="Z82" i="78"/>
  <c r="BX81" i="78"/>
  <c r="AV81" i="78"/>
  <c r="H81" i="78"/>
  <c r="BN80" i="78"/>
  <c r="Z80" i="78"/>
  <c r="BX79" i="78"/>
  <c r="AV79" i="78"/>
  <c r="H79" i="78"/>
  <c r="BN78" i="78"/>
  <c r="Z78" i="78"/>
  <c r="BX77" i="78"/>
  <c r="AV77" i="78"/>
  <c r="H77" i="78"/>
  <c r="BG82" i="78"/>
  <c r="T82" i="78"/>
  <c r="BS81" i="78"/>
  <c r="AK81" i="78"/>
  <c r="BG80" i="78"/>
  <c r="T80" i="78"/>
  <c r="BS79" i="78"/>
  <c r="AK79" i="78"/>
  <c r="BG78" i="78"/>
  <c r="T78" i="78"/>
  <c r="BS77" i="78"/>
  <c r="AK77" i="78"/>
  <c r="BX48" i="75"/>
  <c r="CB48" i="75" s="1"/>
  <c r="BX45" i="75"/>
  <c r="CB45" i="75" s="1"/>
  <c r="BX46" i="75"/>
  <c r="CB46" i="75" s="1"/>
  <c r="CB47" i="75"/>
  <c r="C82" i="78" l="1"/>
  <c r="C79" i="78"/>
  <c r="C77" i="78"/>
  <c r="C81" i="78"/>
  <c r="C78" i="78"/>
  <c r="C80" i="78"/>
  <c r="BN58" i="75"/>
  <c r="C46" i="75"/>
  <c r="T56" i="75"/>
  <c r="AV58" i="75"/>
  <c r="C47" i="75"/>
  <c r="C45" i="75"/>
  <c r="C48" i="75"/>
  <c r="AV55" i="75"/>
  <c r="H57" i="75"/>
  <c r="BN55" i="75"/>
  <c r="Z57" i="75"/>
  <c r="BS57" i="75"/>
  <c r="AK56" i="75"/>
  <c r="BX58" i="75"/>
  <c r="BG56" i="75"/>
  <c r="T58" i="75"/>
  <c r="BX55" i="75"/>
  <c r="AV57" i="75"/>
  <c r="T55" i="75"/>
  <c r="BS56" i="75"/>
  <c r="AK58" i="75"/>
  <c r="H56" i="75"/>
  <c r="BN57" i="75"/>
  <c r="AK55" i="75"/>
  <c r="BG58" i="75"/>
  <c r="Z56" i="75"/>
  <c r="BX57" i="75"/>
  <c r="BG55" i="75"/>
  <c r="T57" i="75"/>
  <c r="BS58" i="75"/>
  <c r="AV56" i="75"/>
  <c r="H58" i="75"/>
  <c r="BS55" i="75"/>
  <c r="AK57" i="75"/>
  <c r="H55" i="75"/>
  <c r="BN56" i="75"/>
  <c r="Z58" i="75"/>
  <c r="BG57" i="75"/>
  <c r="Z55" i="75"/>
  <c r="BX56" i="75"/>
  <c r="H54" i="70"/>
  <c r="BN48" i="70"/>
  <c r="BG48" i="70"/>
  <c r="H48" i="70"/>
  <c r="BN47" i="70"/>
  <c r="BG47" i="70"/>
  <c r="BS47" i="70" s="1"/>
  <c r="H47" i="70"/>
  <c r="BN46" i="70"/>
  <c r="BG46" i="70"/>
  <c r="H46" i="70"/>
  <c r="BN45" i="70"/>
  <c r="BG45" i="70"/>
  <c r="H45" i="70"/>
  <c r="H44" i="70"/>
  <c r="BG38" i="70"/>
  <c r="AW38" i="70"/>
  <c r="AP38" i="70"/>
  <c r="AF38" i="70"/>
  <c r="Y38" i="70"/>
  <c r="O38" i="70"/>
  <c r="C38" i="70"/>
  <c r="BX37" i="70"/>
  <c r="BN37" i="70"/>
  <c r="AP37" i="70"/>
  <c r="AF37" i="70"/>
  <c r="Y37" i="70"/>
  <c r="O37" i="70"/>
  <c r="C37" i="70"/>
  <c r="BX36" i="70"/>
  <c r="BN36" i="70"/>
  <c r="BG36" i="70"/>
  <c r="AW36" i="70"/>
  <c r="Y36" i="70"/>
  <c r="O36" i="70"/>
  <c r="C36" i="70"/>
  <c r="BX35" i="70"/>
  <c r="BN35" i="70"/>
  <c r="BG35" i="70"/>
  <c r="AW35" i="70"/>
  <c r="AP35" i="70"/>
  <c r="AF35" i="70"/>
  <c r="C35" i="70"/>
  <c r="BN34" i="70"/>
  <c r="AW34" i="70"/>
  <c r="AF34" i="70"/>
  <c r="O34" i="70"/>
  <c r="CI28" i="70"/>
  <c r="CH28" i="70"/>
  <c r="CG28" i="70"/>
  <c r="CF28" i="70"/>
  <c r="BB28" i="70"/>
  <c r="AJ28" i="70"/>
  <c r="Y28" i="70"/>
  <c r="M28" i="70"/>
  <c r="CI27" i="70"/>
  <c r="CH27" i="70"/>
  <c r="CG27" i="70"/>
  <c r="CF27" i="70"/>
  <c r="BB27" i="70"/>
  <c r="AJ27" i="70"/>
  <c r="Y27" i="70"/>
  <c r="M27" i="70"/>
  <c r="CI26" i="70"/>
  <c r="CH26" i="70"/>
  <c r="CG26" i="70"/>
  <c r="CF26" i="70"/>
  <c r="BB26" i="70"/>
  <c r="AJ26" i="70"/>
  <c r="Y26" i="70"/>
  <c r="M26" i="70"/>
  <c r="CI25" i="70"/>
  <c r="CH25" i="70"/>
  <c r="CG25" i="70"/>
  <c r="CF25" i="70"/>
  <c r="BB25" i="70"/>
  <c r="AJ25" i="70"/>
  <c r="Y25" i="70"/>
  <c r="M25" i="70"/>
  <c r="CI24" i="70"/>
  <c r="CH24" i="70"/>
  <c r="CG24" i="70"/>
  <c r="CF24" i="70"/>
  <c r="BB24" i="70"/>
  <c r="AJ24" i="70"/>
  <c r="Y24" i="70"/>
  <c r="M24" i="70"/>
  <c r="CI23" i="70"/>
  <c r="CH23" i="70"/>
  <c r="CG23" i="70"/>
  <c r="CF23" i="70"/>
  <c r="BB23" i="70"/>
  <c r="AJ23" i="70"/>
  <c r="Y23" i="70"/>
  <c r="M23" i="70"/>
  <c r="CI21" i="70"/>
  <c r="CH21" i="70"/>
  <c r="CG21" i="70"/>
  <c r="CF21" i="70"/>
  <c r="BB21" i="70"/>
  <c r="AJ21" i="70"/>
  <c r="Y21" i="70"/>
  <c r="M21" i="70"/>
  <c r="CI20" i="70"/>
  <c r="CH20" i="70"/>
  <c r="CG20" i="70"/>
  <c r="CF20" i="70"/>
  <c r="BB20" i="70"/>
  <c r="AJ20" i="70"/>
  <c r="Y20" i="70"/>
  <c r="M20" i="70"/>
  <c r="CI19" i="70"/>
  <c r="CH19" i="70"/>
  <c r="CG19" i="70"/>
  <c r="CF19" i="70"/>
  <c r="BB19" i="70"/>
  <c r="AJ19" i="70"/>
  <c r="Y19" i="70"/>
  <c r="M19" i="70"/>
  <c r="CI18" i="70"/>
  <c r="CH18" i="70"/>
  <c r="CG18" i="70"/>
  <c r="CF18" i="70"/>
  <c r="BB18" i="70"/>
  <c r="AJ18" i="70"/>
  <c r="Y18" i="70"/>
  <c r="M18" i="70"/>
  <c r="H18" i="70"/>
  <c r="H19" i="70" s="1"/>
  <c r="H20" i="70" s="1"/>
  <c r="H21" i="70" s="1"/>
  <c r="H23" i="70" s="1"/>
  <c r="H24" i="70" s="1"/>
  <c r="H25" i="70" s="1"/>
  <c r="H26" i="70" s="1"/>
  <c r="H27" i="70" s="1"/>
  <c r="H28" i="70" s="1"/>
  <c r="CI17" i="70"/>
  <c r="CH17" i="70"/>
  <c r="AK48" i="70" s="1"/>
  <c r="CG17" i="70"/>
  <c r="CF17" i="70"/>
  <c r="BB17" i="70"/>
  <c r="AJ17" i="70"/>
  <c r="Y17" i="70"/>
  <c r="S17" i="70"/>
  <c r="S18" i="70" s="1"/>
  <c r="S19" i="70" s="1"/>
  <c r="S20" i="70" s="1"/>
  <c r="S21" i="70" s="1"/>
  <c r="S23" i="70" s="1"/>
  <c r="S24" i="70" s="1"/>
  <c r="S25" i="70" s="1"/>
  <c r="S26" i="70" s="1"/>
  <c r="S27" i="70" s="1"/>
  <c r="S28" i="70" s="1"/>
  <c r="M17" i="70"/>
  <c r="H17" i="70"/>
  <c r="CI16" i="70"/>
  <c r="CH16" i="70"/>
  <c r="CG16" i="70"/>
  <c r="CF16" i="70"/>
  <c r="BB16" i="70"/>
  <c r="AJ16" i="70"/>
  <c r="C8" i="70"/>
  <c r="C7" i="70"/>
  <c r="C57" i="75" l="1"/>
  <c r="C58" i="75"/>
  <c r="C56" i="75"/>
  <c r="C55" i="75"/>
  <c r="AV46" i="70"/>
  <c r="T46" i="70"/>
  <c r="BS48" i="70"/>
  <c r="AK47" i="70"/>
  <c r="Z48" i="70"/>
  <c r="BX48" i="70" s="1"/>
  <c r="T45" i="70"/>
  <c r="AK45" i="70"/>
  <c r="T47" i="70"/>
  <c r="BS45" i="70"/>
  <c r="BS46" i="70"/>
  <c r="Z46" i="70"/>
  <c r="AV45" i="70"/>
  <c r="AV48" i="70"/>
  <c r="T48" i="70"/>
  <c r="Z47" i="70"/>
  <c r="Z45" i="70"/>
  <c r="AK46" i="70"/>
  <c r="AV47" i="70"/>
  <c r="H64" i="69"/>
  <c r="BN58" i="69"/>
  <c r="BG58" i="69"/>
  <c r="H58" i="69"/>
  <c r="BN57" i="69"/>
  <c r="BG57" i="69"/>
  <c r="H57" i="69"/>
  <c r="BN56" i="69"/>
  <c r="BG56" i="69"/>
  <c r="H56" i="69"/>
  <c r="BN55" i="69"/>
  <c r="BG55" i="69"/>
  <c r="H55" i="69"/>
  <c r="BN54" i="69"/>
  <c r="BG54" i="69"/>
  <c r="H54" i="69"/>
  <c r="H53" i="69"/>
  <c r="BL47" i="69"/>
  <c r="BC47" i="69"/>
  <c r="AX47" i="69"/>
  <c r="AO47" i="69"/>
  <c r="AJ47" i="69"/>
  <c r="AA47" i="69"/>
  <c r="V47" i="69"/>
  <c r="M47" i="69"/>
  <c r="C47" i="69"/>
  <c r="BZ46" i="69"/>
  <c r="BQ46" i="69"/>
  <c r="AX46" i="69"/>
  <c r="AO46" i="69"/>
  <c r="AJ46" i="69"/>
  <c r="AA46" i="69"/>
  <c r="V46" i="69"/>
  <c r="M46" i="69"/>
  <c r="C46" i="69"/>
  <c r="BZ45" i="69"/>
  <c r="BQ45" i="69"/>
  <c r="BL45" i="69"/>
  <c r="BC45" i="69"/>
  <c r="AJ45" i="69"/>
  <c r="AA45" i="69"/>
  <c r="V45" i="69"/>
  <c r="M45" i="69"/>
  <c r="C45" i="69"/>
  <c r="BZ44" i="69"/>
  <c r="BQ44" i="69"/>
  <c r="BL44" i="69"/>
  <c r="BC44" i="69"/>
  <c r="AX44" i="69"/>
  <c r="AO44" i="69"/>
  <c r="V44" i="69"/>
  <c r="M44" i="69"/>
  <c r="C44" i="69"/>
  <c r="BZ43" i="69"/>
  <c r="BQ43" i="69"/>
  <c r="BL43" i="69"/>
  <c r="BC43" i="69"/>
  <c r="AX43" i="69"/>
  <c r="AO43" i="69"/>
  <c r="AJ43" i="69"/>
  <c r="AA43" i="69"/>
  <c r="C43" i="69"/>
  <c r="BQ42" i="69"/>
  <c r="BC42" i="69"/>
  <c r="AO42" i="69"/>
  <c r="AA42" i="69"/>
  <c r="M42" i="69"/>
  <c r="CI36" i="69"/>
  <c r="CH36" i="69"/>
  <c r="CG36" i="69"/>
  <c r="CF36" i="69"/>
  <c r="BB36" i="69"/>
  <c r="AJ36" i="69"/>
  <c r="Y36" i="69"/>
  <c r="M36" i="69"/>
  <c r="CI35" i="69"/>
  <c r="CH35" i="69"/>
  <c r="CG35" i="69"/>
  <c r="CF35" i="69"/>
  <c r="BB35" i="69"/>
  <c r="AJ35" i="69"/>
  <c r="Y35" i="69"/>
  <c r="M35" i="69"/>
  <c r="CI34" i="69"/>
  <c r="CH34" i="69"/>
  <c r="CG34" i="69"/>
  <c r="CF34" i="69"/>
  <c r="BB34" i="69"/>
  <c r="AJ34" i="69"/>
  <c r="Y34" i="69"/>
  <c r="M34" i="69"/>
  <c r="CI33" i="69"/>
  <c r="CH33" i="69"/>
  <c r="CG33" i="69"/>
  <c r="CF33" i="69"/>
  <c r="BB33" i="69"/>
  <c r="AJ33" i="69"/>
  <c r="Y33" i="69"/>
  <c r="M33" i="69"/>
  <c r="CI32" i="69"/>
  <c r="CH32" i="69"/>
  <c r="CG32" i="69"/>
  <c r="CF32" i="69"/>
  <c r="BB32" i="69"/>
  <c r="AJ32" i="69"/>
  <c r="Y32" i="69"/>
  <c r="M32" i="69"/>
  <c r="CI31" i="69"/>
  <c r="CH31" i="69"/>
  <c r="CG31" i="69"/>
  <c r="CF31" i="69"/>
  <c r="BB31" i="69"/>
  <c r="AJ31" i="69"/>
  <c r="Y31" i="69"/>
  <c r="M31" i="69"/>
  <c r="CI30" i="69"/>
  <c r="CH30" i="69"/>
  <c r="CG30" i="69"/>
  <c r="CF30" i="69"/>
  <c r="BB30" i="69"/>
  <c r="AJ30" i="69"/>
  <c r="Y30" i="69"/>
  <c r="M30" i="69"/>
  <c r="CI29" i="69"/>
  <c r="CH29" i="69"/>
  <c r="CG29" i="69"/>
  <c r="CF29" i="69"/>
  <c r="BB29" i="69"/>
  <c r="AJ29" i="69"/>
  <c r="Y29" i="69"/>
  <c r="M29" i="69"/>
  <c r="CI28" i="69"/>
  <c r="CH28" i="69"/>
  <c r="CG28" i="69"/>
  <c r="CF28" i="69"/>
  <c r="BB28" i="69"/>
  <c r="AJ28" i="69"/>
  <c r="Y28" i="69"/>
  <c r="M28" i="69"/>
  <c r="CI27" i="69"/>
  <c r="CH27" i="69"/>
  <c r="CG27" i="69"/>
  <c r="CF27" i="69"/>
  <c r="BB27" i="69"/>
  <c r="AJ27" i="69"/>
  <c r="Y27" i="69"/>
  <c r="M27" i="69"/>
  <c r="CI25" i="69"/>
  <c r="CH25" i="69"/>
  <c r="CG25" i="69"/>
  <c r="CF25" i="69"/>
  <c r="BB25" i="69"/>
  <c r="AJ25" i="69"/>
  <c r="Y25" i="69"/>
  <c r="M25" i="69"/>
  <c r="CI24" i="69"/>
  <c r="CH24" i="69"/>
  <c r="CG24" i="69"/>
  <c r="CF24" i="69"/>
  <c r="BB24" i="69"/>
  <c r="AJ24" i="69"/>
  <c r="Y24" i="69"/>
  <c r="M24" i="69"/>
  <c r="CI23" i="69"/>
  <c r="CH23" i="69"/>
  <c r="CG23" i="69"/>
  <c r="CF23" i="69"/>
  <c r="BB23" i="69"/>
  <c r="AJ23" i="69"/>
  <c r="Y23" i="69"/>
  <c r="M23" i="69"/>
  <c r="CI22" i="69"/>
  <c r="CH22" i="69"/>
  <c r="CG22" i="69"/>
  <c r="CF22" i="69"/>
  <c r="BB22" i="69"/>
  <c r="AJ22" i="69"/>
  <c r="Y22" i="69"/>
  <c r="M22" i="69"/>
  <c r="CI21" i="69"/>
  <c r="CH21" i="69"/>
  <c r="CG21" i="69"/>
  <c r="CF21" i="69"/>
  <c r="BB21" i="69"/>
  <c r="AJ21" i="69"/>
  <c r="Y21" i="69"/>
  <c r="M21" i="69"/>
  <c r="CI20" i="69"/>
  <c r="CH20" i="69"/>
  <c r="CG20" i="69"/>
  <c r="CF20" i="69"/>
  <c r="BB20" i="69"/>
  <c r="AJ20" i="69"/>
  <c r="Y20" i="69"/>
  <c r="M20" i="69"/>
  <c r="CI19" i="69"/>
  <c r="CH19" i="69"/>
  <c r="CG19" i="69"/>
  <c r="CF19" i="69"/>
  <c r="BB19" i="69"/>
  <c r="AJ19" i="69"/>
  <c r="Y19" i="69"/>
  <c r="M19" i="69"/>
  <c r="CI18" i="69"/>
  <c r="CH18" i="69"/>
  <c r="CG18" i="69"/>
  <c r="CF18" i="69"/>
  <c r="BB18" i="69"/>
  <c r="AJ18" i="69"/>
  <c r="Y18" i="69"/>
  <c r="S18" i="69"/>
  <c r="S20" i="69" s="1"/>
  <c r="S22" i="69" s="1"/>
  <c r="S24" i="69" s="1"/>
  <c r="S27" i="69" s="1"/>
  <c r="S29" i="69" s="1"/>
  <c r="S31" i="69" s="1"/>
  <c r="S33" i="69" s="1"/>
  <c r="S35" i="69" s="1"/>
  <c r="M18" i="69"/>
  <c r="CI17" i="69"/>
  <c r="CH17" i="69"/>
  <c r="CG17" i="69"/>
  <c r="CF17" i="69"/>
  <c r="BB17" i="69"/>
  <c r="AJ17" i="69"/>
  <c r="S17" i="69"/>
  <c r="S19" i="69" s="1"/>
  <c r="S21" i="69" s="1"/>
  <c r="S23" i="69" s="1"/>
  <c r="S25" i="69" s="1"/>
  <c r="S28" i="69" s="1"/>
  <c r="S30" i="69" s="1"/>
  <c r="S32" i="69" s="1"/>
  <c r="S34" i="69" s="1"/>
  <c r="S36" i="69" s="1"/>
  <c r="M17" i="69"/>
  <c r="H17" i="69"/>
  <c r="H18" i="69" s="1"/>
  <c r="H19" i="69" s="1"/>
  <c r="H20" i="69" s="1"/>
  <c r="H21" i="69" s="1"/>
  <c r="H22" i="69" s="1"/>
  <c r="H23" i="69" s="1"/>
  <c r="H24" i="69" s="1"/>
  <c r="H25" i="69" s="1"/>
  <c r="H27" i="69" s="1"/>
  <c r="H28" i="69" s="1"/>
  <c r="H29" i="69" s="1"/>
  <c r="H30" i="69" s="1"/>
  <c r="H31" i="69" s="1"/>
  <c r="H32" i="69" s="1"/>
  <c r="H33" i="69" s="1"/>
  <c r="H34" i="69" s="1"/>
  <c r="H35" i="69" s="1"/>
  <c r="H36" i="69" s="1"/>
  <c r="CI16" i="69"/>
  <c r="CH16" i="69"/>
  <c r="CG16" i="69"/>
  <c r="CF16" i="69"/>
  <c r="BB16" i="69"/>
  <c r="AJ16" i="69"/>
  <c r="C8" i="69"/>
  <c r="C7" i="69"/>
  <c r="BX46" i="70" l="1"/>
  <c r="CB46" i="70" s="1"/>
  <c r="BX45" i="70"/>
  <c r="BX47" i="70"/>
  <c r="CB47" i="70" s="1"/>
  <c r="CB48" i="70"/>
  <c r="AK58" i="69"/>
  <c r="AK55" i="69"/>
  <c r="AK56" i="69"/>
  <c r="BS56" i="69"/>
  <c r="BS57" i="69"/>
  <c r="BS54" i="69"/>
  <c r="Z58" i="69"/>
  <c r="BS55" i="69"/>
  <c r="BS58" i="69"/>
  <c r="T54" i="69"/>
  <c r="Z55" i="69"/>
  <c r="AV54" i="69"/>
  <c r="Z57" i="69"/>
  <c r="AK57" i="69"/>
  <c r="AV58" i="69"/>
  <c r="AV55" i="69"/>
  <c r="T56" i="69"/>
  <c r="Z56" i="69"/>
  <c r="T58" i="69"/>
  <c r="T55" i="69"/>
  <c r="Z54" i="69"/>
  <c r="AV56" i="69"/>
  <c r="T57" i="69"/>
  <c r="AK54" i="69"/>
  <c r="AV57" i="69"/>
  <c r="H54" i="67"/>
  <c r="BN48" i="67"/>
  <c r="BG48" i="67"/>
  <c r="H48" i="67"/>
  <c r="BN47" i="67"/>
  <c r="BG47" i="67"/>
  <c r="H47" i="67"/>
  <c r="BN46" i="67"/>
  <c r="BG46" i="67"/>
  <c r="H46" i="67"/>
  <c r="BN45" i="67"/>
  <c r="BG45" i="67"/>
  <c r="H45" i="67"/>
  <c r="H44" i="67"/>
  <c r="BG38" i="67"/>
  <c r="AW38" i="67"/>
  <c r="AP38" i="67"/>
  <c r="AF38" i="67"/>
  <c r="Y38" i="67"/>
  <c r="O38" i="67"/>
  <c r="C38" i="67"/>
  <c r="BX37" i="67"/>
  <c r="BN37" i="67"/>
  <c r="AP37" i="67"/>
  <c r="AF37" i="67"/>
  <c r="Y37" i="67"/>
  <c r="O37" i="67"/>
  <c r="C37" i="67"/>
  <c r="BX36" i="67"/>
  <c r="BN36" i="67"/>
  <c r="BG36" i="67"/>
  <c r="AW36" i="67"/>
  <c r="Y36" i="67"/>
  <c r="O36" i="67"/>
  <c r="C36" i="67"/>
  <c r="BX35" i="67"/>
  <c r="BN35" i="67"/>
  <c r="BG35" i="67"/>
  <c r="AW35" i="67"/>
  <c r="AP35" i="67"/>
  <c r="AF35" i="67"/>
  <c r="C35" i="67"/>
  <c r="BN34" i="67"/>
  <c r="AW34" i="67"/>
  <c r="AF34" i="67"/>
  <c r="O34" i="67"/>
  <c r="CI28" i="67"/>
  <c r="CH28" i="67"/>
  <c r="CG28" i="67"/>
  <c r="CF28" i="67"/>
  <c r="BB28" i="67"/>
  <c r="AJ28" i="67"/>
  <c r="Y28" i="67"/>
  <c r="M28" i="67"/>
  <c r="CI27" i="67"/>
  <c r="CH27" i="67"/>
  <c r="CG27" i="67"/>
  <c r="CF27" i="67"/>
  <c r="BB27" i="67"/>
  <c r="AJ27" i="67"/>
  <c r="Y27" i="67"/>
  <c r="M27" i="67"/>
  <c r="CI26" i="67"/>
  <c r="CH26" i="67"/>
  <c r="CG26" i="67"/>
  <c r="CF26" i="67"/>
  <c r="BB26" i="67"/>
  <c r="AJ26" i="67"/>
  <c r="Y26" i="67"/>
  <c r="M26" i="67"/>
  <c r="CI25" i="67"/>
  <c r="CH25" i="67"/>
  <c r="CG25" i="67"/>
  <c r="CF25" i="67"/>
  <c r="BB25" i="67"/>
  <c r="AJ25" i="67"/>
  <c r="Y25" i="67"/>
  <c r="M25" i="67"/>
  <c r="CI24" i="67"/>
  <c r="CH24" i="67"/>
  <c r="CG24" i="67"/>
  <c r="CF24" i="67"/>
  <c r="BB24" i="67"/>
  <c r="AJ24" i="67"/>
  <c r="Y24" i="67"/>
  <c r="M24" i="67"/>
  <c r="CI23" i="67"/>
  <c r="CH23" i="67"/>
  <c r="CG23" i="67"/>
  <c r="CF23" i="67"/>
  <c r="BB23" i="67"/>
  <c r="AJ23" i="67"/>
  <c r="Y23" i="67"/>
  <c r="M23" i="67"/>
  <c r="CI21" i="67"/>
  <c r="CH21" i="67"/>
  <c r="CG21" i="67"/>
  <c r="CF21" i="67"/>
  <c r="BB21" i="67"/>
  <c r="AJ21" i="67"/>
  <c r="Y21" i="67"/>
  <c r="M21" i="67"/>
  <c r="CI20" i="67"/>
  <c r="CH20" i="67"/>
  <c r="CG20" i="67"/>
  <c r="CF20" i="67"/>
  <c r="BB20" i="67"/>
  <c r="AJ20" i="67"/>
  <c r="Y20" i="67"/>
  <c r="M20" i="67"/>
  <c r="CI19" i="67"/>
  <c r="CH19" i="67"/>
  <c r="CG19" i="67"/>
  <c r="CF19" i="67"/>
  <c r="BB19" i="67"/>
  <c r="AJ19" i="67"/>
  <c r="Y19" i="67"/>
  <c r="M19" i="67"/>
  <c r="CI18" i="67"/>
  <c r="CH18" i="67"/>
  <c r="CG18" i="67"/>
  <c r="CF18" i="67"/>
  <c r="BB18" i="67"/>
  <c r="AJ18" i="67"/>
  <c r="Y18" i="67"/>
  <c r="M18" i="67"/>
  <c r="CI17" i="67"/>
  <c r="CH17" i="67"/>
  <c r="CG17" i="67"/>
  <c r="CF17" i="67"/>
  <c r="BB17" i="67"/>
  <c r="AJ17" i="67"/>
  <c r="Y17" i="67"/>
  <c r="S17" i="67"/>
  <c r="S18" i="67" s="1"/>
  <c r="S19" i="67" s="1"/>
  <c r="S20" i="67" s="1"/>
  <c r="S21" i="67" s="1"/>
  <c r="S23" i="67" s="1"/>
  <c r="S24" i="67" s="1"/>
  <c r="S25" i="67" s="1"/>
  <c r="S26" i="67" s="1"/>
  <c r="S27" i="67" s="1"/>
  <c r="S28" i="67" s="1"/>
  <c r="M17" i="67"/>
  <c r="H17" i="67"/>
  <c r="H18" i="67" s="1"/>
  <c r="H19" i="67" s="1"/>
  <c r="H20" i="67" s="1"/>
  <c r="H21" i="67" s="1"/>
  <c r="H23" i="67" s="1"/>
  <c r="H24" i="67" s="1"/>
  <c r="H25" i="67" s="1"/>
  <c r="H26" i="67" s="1"/>
  <c r="H27" i="67" s="1"/>
  <c r="H28" i="67" s="1"/>
  <c r="CI16" i="67"/>
  <c r="CH16" i="67"/>
  <c r="CG16" i="67"/>
  <c r="CF16" i="67"/>
  <c r="BB16" i="67"/>
  <c r="AJ16" i="67"/>
  <c r="C8" i="67"/>
  <c r="C7" i="67"/>
  <c r="C46" i="70" l="1"/>
  <c r="C48" i="70"/>
  <c r="CB45" i="70"/>
  <c r="H58" i="70" s="1"/>
  <c r="C47" i="70"/>
  <c r="C45" i="70"/>
  <c r="Z57" i="70"/>
  <c r="BN58" i="70"/>
  <c r="BN56" i="70"/>
  <c r="T56" i="70"/>
  <c r="BG57" i="70"/>
  <c r="BX55" i="69"/>
  <c r="CB55" i="69" s="1"/>
  <c r="BX58" i="69"/>
  <c r="CB58" i="69" s="1"/>
  <c r="BX56" i="69"/>
  <c r="CB56" i="69" s="1"/>
  <c r="BX57" i="69"/>
  <c r="CB57" i="69" s="1"/>
  <c r="BX54" i="69"/>
  <c r="BS48" i="67"/>
  <c r="T46" i="67"/>
  <c r="BS45" i="67"/>
  <c r="Z45" i="67"/>
  <c r="AV47" i="67"/>
  <c r="T48" i="67"/>
  <c r="AK47" i="67"/>
  <c r="T45" i="67"/>
  <c r="AK46" i="67"/>
  <c r="AK45" i="67"/>
  <c r="T47" i="67"/>
  <c r="Z46" i="67"/>
  <c r="AV48" i="67"/>
  <c r="BS46" i="67"/>
  <c r="AK48" i="67"/>
  <c r="BS47" i="67"/>
  <c r="AV46" i="67"/>
  <c r="Z48" i="67"/>
  <c r="AV45" i="67"/>
  <c r="Z47" i="67"/>
  <c r="H54" i="66"/>
  <c r="BN48" i="66"/>
  <c r="BG48" i="66"/>
  <c r="H48" i="66"/>
  <c r="BN47" i="66"/>
  <c r="BG47" i="66"/>
  <c r="H47" i="66"/>
  <c r="BN46" i="66"/>
  <c r="BG46" i="66"/>
  <c r="H46" i="66"/>
  <c r="BN45" i="66"/>
  <c r="BG45" i="66"/>
  <c r="H45" i="66"/>
  <c r="H44" i="66"/>
  <c r="BG38" i="66"/>
  <c r="AW38" i="66"/>
  <c r="AP38" i="66"/>
  <c r="AF38" i="66"/>
  <c r="Y38" i="66"/>
  <c r="O38" i="66"/>
  <c r="C38" i="66"/>
  <c r="BX37" i="66"/>
  <c r="BN37" i="66"/>
  <c r="AP37" i="66"/>
  <c r="AF37" i="66"/>
  <c r="Y37" i="66"/>
  <c r="O37" i="66"/>
  <c r="C37" i="66"/>
  <c r="BX36" i="66"/>
  <c r="BN36" i="66"/>
  <c r="BG36" i="66"/>
  <c r="AW36" i="66"/>
  <c r="Y36" i="66"/>
  <c r="O36" i="66"/>
  <c r="C36" i="66"/>
  <c r="BX35" i="66"/>
  <c r="BN35" i="66"/>
  <c r="BG35" i="66"/>
  <c r="AW35" i="66"/>
  <c r="AP35" i="66"/>
  <c r="AF35" i="66"/>
  <c r="C35" i="66"/>
  <c r="BN34" i="66"/>
  <c r="AW34" i="66"/>
  <c r="AF34" i="66"/>
  <c r="O34" i="66"/>
  <c r="CI28" i="66"/>
  <c r="CH28" i="66"/>
  <c r="CG28" i="66"/>
  <c r="CF28" i="66"/>
  <c r="BB28" i="66"/>
  <c r="AJ28" i="66"/>
  <c r="Y28" i="66"/>
  <c r="M28" i="66"/>
  <c r="CI27" i="66"/>
  <c r="CH27" i="66"/>
  <c r="CG27" i="66"/>
  <c r="CF27" i="66"/>
  <c r="BB27" i="66"/>
  <c r="AJ27" i="66"/>
  <c r="Y27" i="66"/>
  <c r="M27" i="66"/>
  <c r="CI26" i="66"/>
  <c r="CH26" i="66"/>
  <c r="CG26" i="66"/>
  <c r="CF26" i="66"/>
  <c r="BB26" i="66"/>
  <c r="AJ26" i="66"/>
  <c r="Y26" i="66"/>
  <c r="M26" i="66"/>
  <c r="CI25" i="66"/>
  <c r="CH25" i="66"/>
  <c r="CG25" i="66"/>
  <c r="CF25" i="66"/>
  <c r="BB25" i="66"/>
  <c r="AJ25" i="66"/>
  <c r="Y25" i="66"/>
  <c r="M25" i="66"/>
  <c r="CI24" i="66"/>
  <c r="CH24" i="66"/>
  <c r="CG24" i="66"/>
  <c r="CF24" i="66"/>
  <c r="BB24" i="66"/>
  <c r="AJ24" i="66"/>
  <c r="Y24" i="66"/>
  <c r="M24" i="66"/>
  <c r="CI23" i="66"/>
  <c r="CH23" i="66"/>
  <c r="CG23" i="66"/>
  <c r="CF23" i="66"/>
  <c r="BB23" i="66"/>
  <c r="AJ23" i="66"/>
  <c r="Y23" i="66"/>
  <c r="M23" i="66"/>
  <c r="CI21" i="66"/>
  <c r="CH21" i="66"/>
  <c r="CG21" i="66"/>
  <c r="CF21" i="66"/>
  <c r="BB21" i="66"/>
  <c r="AJ21" i="66"/>
  <c r="Y21" i="66"/>
  <c r="M21" i="66"/>
  <c r="CI20" i="66"/>
  <c r="CH20" i="66"/>
  <c r="CG20" i="66"/>
  <c r="CF20" i="66"/>
  <c r="BB20" i="66"/>
  <c r="AJ20" i="66"/>
  <c r="Y20" i="66"/>
  <c r="M20" i="66"/>
  <c r="CI19" i="66"/>
  <c r="CH19" i="66"/>
  <c r="CG19" i="66"/>
  <c r="CF19" i="66"/>
  <c r="BB19" i="66"/>
  <c r="AJ19" i="66"/>
  <c r="Y19" i="66"/>
  <c r="M19" i="66"/>
  <c r="CI18" i="66"/>
  <c r="CH18" i="66"/>
  <c r="CG18" i="66"/>
  <c r="CF18" i="66"/>
  <c r="BB18" i="66"/>
  <c r="AJ18" i="66"/>
  <c r="Y18" i="66"/>
  <c r="M18" i="66"/>
  <c r="H18" i="66"/>
  <c r="H19" i="66" s="1"/>
  <c r="H20" i="66" s="1"/>
  <c r="H21" i="66" s="1"/>
  <c r="H23" i="66" s="1"/>
  <c r="H24" i="66" s="1"/>
  <c r="H25" i="66" s="1"/>
  <c r="H26" i="66" s="1"/>
  <c r="H27" i="66" s="1"/>
  <c r="H28" i="66" s="1"/>
  <c r="CI17" i="66"/>
  <c r="CH17" i="66"/>
  <c r="CG17" i="66"/>
  <c r="CF17" i="66"/>
  <c r="BB17" i="66"/>
  <c r="AJ17" i="66"/>
  <c r="Y17" i="66"/>
  <c r="S17" i="66"/>
  <c r="S18" i="66" s="1"/>
  <c r="S19" i="66" s="1"/>
  <c r="S20" i="66" s="1"/>
  <c r="S21" i="66" s="1"/>
  <c r="S23" i="66" s="1"/>
  <c r="S24" i="66" s="1"/>
  <c r="S25" i="66" s="1"/>
  <c r="S26" i="66" s="1"/>
  <c r="S27" i="66" s="1"/>
  <c r="S28" i="66" s="1"/>
  <c r="M17" i="66"/>
  <c r="H17" i="66"/>
  <c r="CI16" i="66"/>
  <c r="CH16" i="66"/>
  <c r="CG16" i="66"/>
  <c r="CF16" i="66"/>
  <c r="BB16" i="66"/>
  <c r="AJ16" i="66"/>
  <c r="C8" i="66"/>
  <c r="C7" i="66"/>
  <c r="AV58" i="70" l="1"/>
  <c r="H55" i="70"/>
  <c r="BG58" i="70"/>
  <c r="BG55" i="70"/>
  <c r="C57" i="70"/>
  <c r="Z55" i="70"/>
  <c r="C58" i="70"/>
  <c r="H57" i="70"/>
  <c r="BN55" i="70"/>
  <c r="T55" i="70"/>
  <c r="AK55" i="70"/>
  <c r="AK57" i="70"/>
  <c r="AV55" i="70"/>
  <c r="BX57" i="70"/>
  <c r="AK56" i="70"/>
  <c r="H56" i="70"/>
  <c r="BX58" i="70"/>
  <c r="BS56" i="70"/>
  <c r="BS55" i="70"/>
  <c r="BS57" i="70"/>
  <c r="Z56" i="70"/>
  <c r="Z58" i="70"/>
  <c r="T57" i="70"/>
  <c r="BX56" i="70"/>
  <c r="BN57" i="70"/>
  <c r="C56" i="70"/>
  <c r="C55" i="70"/>
  <c r="BG56" i="70"/>
  <c r="T58" i="70"/>
  <c r="BX55" i="70"/>
  <c r="AV57" i="70"/>
  <c r="BS58" i="70"/>
  <c r="AK58" i="70"/>
  <c r="AV56" i="70"/>
  <c r="C54" i="69"/>
  <c r="CB54" i="69"/>
  <c r="C57" i="69"/>
  <c r="C56" i="69"/>
  <c r="C58" i="69"/>
  <c r="C55" i="69"/>
  <c r="BX45" i="67"/>
  <c r="CB45" i="67" s="1"/>
  <c r="BX46" i="67"/>
  <c r="CB46" i="67" s="1"/>
  <c r="BX48" i="67"/>
  <c r="BX47" i="67"/>
  <c r="CB47" i="67" s="1"/>
  <c r="AV46" i="66"/>
  <c r="BS47" i="66"/>
  <c r="T47" i="66"/>
  <c r="Z47" i="66"/>
  <c r="BS45" i="66"/>
  <c r="AK45" i="66"/>
  <c r="T45" i="66"/>
  <c r="AK47" i="66"/>
  <c r="BS46" i="66"/>
  <c r="AV47" i="66"/>
  <c r="AV45" i="66"/>
  <c r="Z46" i="66"/>
  <c r="AV48" i="66"/>
  <c r="BS48" i="66"/>
  <c r="Z48" i="66"/>
  <c r="Z45" i="66"/>
  <c r="T46" i="66"/>
  <c r="AK48" i="66"/>
  <c r="AK46" i="66"/>
  <c r="T48" i="66"/>
  <c r="H54" i="65"/>
  <c r="BN48" i="65"/>
  <c r="BG48" i="65"/>
  <c r="H48" i="65"/>
  <c r="BN47" i="65"/>
  <c r="BG47" i="65"/>
  <c r="H47" i="65"/>
  <c r="BN46" i="65"/>
  <c r="BG46" i="65"/>
  <c r="H46" i="65"/>
  <c r="BN45" i="65"/>
  <c r="BG45" i="65"/>
  <c r="H45" i="65"/>
  <c r="H44" i="65"/>
  <c r="BG38" i="65"/>
  <c r="AW38" i="65"/>
  <c r="AP38" i="65"/>
  <c r="AF38" i="65"/>
  <c r="Y38" i="65"/>
  <c r="O38" i="65"/>
  <c r="C38" i="65"/>
  <c r="BX37" i="65"/>
  <c r="BN37" i="65"/>
  <c r="AP37" i="65"/>
  <c r="AF37" i="65"/>
  <c r="Y37" i="65"/>
  <c r="O37" i="65"/>
  <c r="C37" i="65"/>
  <c r="BX36" i="65"/>
  <c r="BN36" i="65"/>
  <c r="BG36" i="65"/>
  <c r="AW36" i="65"/>
  <c r="Y36" i="65"/>
  <c r="O36" i="65"/>
  <c r="C36" i="65"/>
  <c r="BX35" i="65"/>
  <c r="BN35" i="65"/>
  <c r="BG35" i="65"/>
  <c r="AW35" i="65"/>
  <c r="AP35" i="65"/>
  <c r="AF35" i="65"/>
  <c r="C35" i="65"/>
  <c r="BN34" i="65"/>
  <c r="AW34" i="65"/>
  <c r="AF34" i="65"/>
  <c r="O34" i="65"/>
  <c r="CI28" i="65"/>
  <c r="CH28" i="65"/>
  <c r="CG28" i="65"/>
  <c r="CF28" i="65"/>
  <c r="BB28" i="65"/>
  <c r="AJ28" i="65"/>
  <c r="Y28" i="65"/>
  <c r="M28" i="65"/>
  <c r="CI27" i="65"/>
  <c r="CH27" i="65"/>
  <c r="CG27" i="65"/>
  <c r="CF27" i="65"/>
  <c r="BB27" i="65"/>
  <c r="AJ27" i="65"/>
  <c r="Y27" i="65"/>
  <c r="M27" i="65"/>
  <c r="CI26" i="65"/>
  <c r="CH26" i="65"/>
  <c r="CG26" i="65"/>
  <c r="CF26" i="65"/>
  <c r="BB26" i="65"/>
  <c r="AJ26" i="65"/>
  <c r="Y26" i="65"/>
  <c r="M26" i="65"/>
  <c r="CI25" i="65"/>
  <c r="CH25" i="65"/>
  <c r="CG25" i="65"/>
  <c r="CF25" i="65"/>
  <c r="BB25" i="65"/>
  <c r="AJ25" i="65"/>
  <c r="Y25" i="65"/>
  <c r="M25" i="65"/>
  <c r="CI24" i="65"/>
  <c r="CH24" i="65"/>
  <c r="CG24" i="65"/>
  <c r="CF24" i="65"/>
  <c r="BB24" i="65"/>
  <c r="AJ24" i="65"/>
  <c r="Y24" i="65"/>
  <c r="M24" i="65"/>
  <c r="CI23" i="65"/>
  <c r="CH23" i="65"/>
  <c r="CG23" i="65"/>
  <c r="CF23" i="65"/>
  <c r="BB23" i="65"/>
  <c r="AJ23" i="65"/>
  <c r="Y23" i="65"/>
  <c r="M23" i="65"/>
  <c r="CI21" i="65"/>
  <c r="CH21" i="65"/>
  <c r="CG21" i="65"/>
  <c r="CF21" i="65"/>
  <c r="BB21" i="65"/>
  <c r="AJ21" i="65"/>
  <c r="Y21" i="65"/>
  <c r="M21" i="65"/>
  <c r="CI20" i="65"/>
  <c r="CH20" i="65"/>
  <c r="CG20" i="65"/>
  <c r="CF20" i="65"/>
  <c r="BB20" i="65"/>
  <c r="AJ20" i="65"/>
  <c r="Y20" i="65"/>
  <c r="M20" i="65"/>
  <c r="CI19" i="65"/>
  <c r="CH19" i="65"/>
  <c r="CG19" i="65"/>
  <c r="CF19" i="65"/>
  <c r="BB19" i="65"/>
  <c r="AJ19" i="65"/>
  <c r="Y19" i="65"/>
  <c r="M19" i="65"/>
  <c r="CI18" i="65"/>
  <c r="CH18" i="65"/>
  <c r="CG18" i="65"/>
  <c r="CF18" i="65"/>
  <c r="BB18" i="65"/>
  <c r="AJ18" i="65"/>
  <c r="Y18" i="65"/>
  <c r="M18" i="65"/>
  <c r="CI17" i="65"/>
  <c r="CH17" i="65"/>
  <c r="CG17" i="65"/>
  <c r="CF17" i="65"/>
  <c r="BB17" i="65"/>
  <c r="AJ17" i="65"/>
  <c r="Y17" i="65"/>
  <c r="S17" i="65"/>
  <c r="S18" i="65" s="1"/>
  <c r="S19" i="65" s="1"/>
  <c r="S20" i="65" s="1"/>
  <c r="S21" i="65" s="1"/>
  <c r="S23" i="65" s="1"/>
  <c r="S24" i="65" s="1"/>
  <c r="S25" i="65" s="1"/>
  <c r="S26" i="65" s="1"/>
  <c r="S27" i="65" s="1"/>
  <c r="S28" i="65" s="1"/>
  <c r="M17" i="65"/>
  <c r="H17" i="65"/>
  <c r="H18" i="65" s="1"/>
  <c r="H19" i="65" s="1"/>
  <c r="H20" i="65" s="1"/>
  <c r="H21" i="65" s="1"/>
  <c r="H23" i="65" s="1"/>
  <c r="H24" i="65" s="1"/>
  <c r="H25" i="65" s="1"/>
  <c r="H26" i="65" s="1"/>
  <c r="H27" i="65" s="1"/>
  <c r="H28" i="65" s="1"/>
  <c r="CI16" i="65"/>
  <c r="CH16" i="65"/>
  <c r="CG16" i="65"/>
  <c r="CF16" i="65"/>
  <c r="BB16" i="65"/>
  <c r="AJ16" i="65"/>
  <c r="C8" i="65"/>
  <c r="C7" i="65"/>
  <c r="BX47" i="66" l="1"/>
  <c r="CB47" i="66" s="1"/>
  <c r="BX69" i="69"/>
  <c r="H69" i="69"/>
  <c r="Z68" i="69"/>
  <c r="AV67" i="69"/>
  <c r="BN66" i="69"/>
  <c r="BX65" i="69"/>
  <c r="H65" i="69"/>
  <c r="BS68" i="69"/>
  <c r="BG65" i="69"/>
  <c r="BN68" i="69"/>
  <c r="H67" i="69"/>
  <c r="AV65" i="69"/>
  <c r="BG67" i="69"/>
  <c r="BS69" i="69"/>
  <c r="C69" i="69"/>
  <c r="T68" i="69"/>
  <c r="AK67" i="69"/>
  <c r="BG66" i="69"/>
  <c r="BS65" i="69"/>
  <c r="C65" i="69"/>
  <c r="C68" i="69"/>
  <c r="AV69" i="69"/>
  <c r="Z66" i="69"/>
  <c r="BS66" i="69"/>
  <c r="BN69" i="69"/>
  <c r="BX68" i="69"/>
  <c r="H68" i="69"/>
  <c r="Z67" i="69"/>
  <c r="AV66" i="69"/>
  <c r="BN65" i="69"/>
  <c r="BG69" i="69"/>
  <c r="T67" i="69"/>
  <c r="AK66" i="69"/>
  <c r="BX67" i="69"/>
  <c r="AK68" i="69"/>
  <c r="T65" i="69"/>
  <c r="AK69" i="69"/>
  <c r="BG68" i="69"/>
  <c r="BS67" i="69"/>
  <c r="C67" i="69"/>
  <c r="T66" i="69"/>
  <c r="AK65" i="69"/>
  <c r="Z69" i="69"/>
  <c r="AV68" i="69"/>
  <c r="BN67" i="69"/>
  <c r="BX66" i="69"/>
  <c r="H66" i="69"/>
  <c r="Z65" i="69"/>
  <c r="T69" i="69"/>
  <c r="C66" i="69"/>
  <c r="C48" i="67"/>
  <c r="C45" i="67"/>
  <c r="C46" i="67"/>
  <c r="CB48" i="67"/>
  <c r="T56" i="67" s="1"/>
  <c r="C47" i="67"/>
  <c r="BX45" i="66"/>
  <c r="CB45" i="66" s="1"/>
  <c r="BX48" i="66"/>
  <c r="CB48" i="66" s="1"/>
  <c r="BX46" i="66"/>
  <c r="BS45" i="65"/>
  <c r="AV46" i="65"/>
  <c r="BS48" i="65"/>
  <c r="AV45" i="65"/>
  <c r="Z47" i="65"/>
  <c r="BS47" i="65"/>
  <c r="AK47" i="65"/>
  <c r="T45" i="65"/>
  <c r="Z46" i="65"/>
  <c r="Z48" i="65"/>
  <c r="AK45" i="65"/>
  <c r="T47" i="65"/>
  <c r="AV48" i="65"/>
  <c r="BS46" i="65"/>
  <c r="T46" i="65"/>
  <c r="AK48" i="65"/>
  <c r="Z45" i="65"/>
  <c r="AK46" i="65"/>
  <c r="AV47" i="65"/>
  <c r="T48" i="65"/>
  <c r="H54" i="64"/>
  <c r="BN48" i="64"/>
  <c r="BG48" i="64"/>
  <c r="H48" i="64"/>
  <c r="BN47" i="64"/>
  <c r="BG47" i="64"/>
  <c r="H47" i="64"/>
  <c r="BN46" i="64"/>
  <c r="BG46" i="64"/>
  <c r="H46" i="64"/>
  <c r="BN45" i="64"/>
  <c r="BG45" i="64"/>
  <c r="H45" i="64"/>
  <c r="H44" i="64"/>
  <c r="BG38" i="64"/>
  <c r="AW38" i="64"/>
  <c r="AP38" i="64"/>
  <c r="AF38" i="64"/>
  <c r="Y38" i="64"/>
  <c r="O38" i="64"/>
  <c r="C38" i="64"/>
  <c r="BX37" i="64"/>
  <c r="BN37" i="64"/>
  <c r="AP37" i="64"/>
  <c r="AF37" i="64"/>
  <c r="Y37" i="64"/>
  <c r="O37" i="64"/>
  <c r="C37" i="64"/>
  <c r="BX36" i="64"/>
  <c r="BN36" i="64"/>
  <c r="BG36" i="64"/>
  <c r="AW36" i="64"/>
  <c r="Y36" i="64"/>
  <c r="O36" i="64"/>
  <c r="C36" i="64"/>
  <c r="BX35" i="64"/>
  <c r="BN35" i="64"/>
  <c r="BG35" i="64"/>
  <c r="AW35" i="64"/>
  <c r="AP35" i="64"/>
  <c r="AF35" i="64"/>
  <c r="C35" i="64"/>
  <c r="BN34" i="64"/>
  <c r="AW34" i="64"/>
  <c r="AF34" i="64"/>
  <c r="O34" i="64"/>
  <c r="CI28" i="64"/>
  <c r="CH28" i="64"/>
  <c r="CG28" i="64"/>
  <c r="CF28" i="64"/>
  <c r="BB28" i="64"/>
  <c r="AJ28" i="64"/>
  <c r="Y28" i="64"/>
  <c r="M28" i="64"/>
  <c r="CI27" i="64"/>
  <c r="CH27" i="64"/>
  <c r="CG27" i="64"/>
  <c r="CF27" i="64"/>
  <c r="BB27" i="64"/>
  <c r="AJ27" i="64"/>
  <c r="Y27" i="64"/>
  <c r="M27" i="64"/>
  <c r="CI26" i="64"/>
  <c r="CH26" i="64"/>
  <c r="CG26" i="64"/>
  <c r="CF26" i="64"/>
  <c r="BB26" i="64"/>
  <c r="AJ26" i="64"/>
  <c r="Y26" i="64"/>
  <c r="M26" i="64"/>
  <c r="CI25" i="64"/>
  <c r="CH25" i="64"/>
  <c r="CG25" i="64"/>
  <c r="CF25" i="64"/>
  <c r="BB25" i="64"/>
  <c r="AJ25" i="64"/>
  <c r="Y25" i="64"/>
  <c r="M25" i="64"/>
  <c r="CI24" i="64"/>
  <c r="CH24" i="64"/>
  <c r="CG24" i="64"/>
  <c r="CF24" i="64"/>
  <c r="BB24" i="64"/>
  <c r="AJ24" i="64"/>
  <c r="Y24" i="64"/>
  <c r="M24" i="64"/>
  <c r="CI23" i="64"/>
  <c r="CH23" i="64"/>
  <c r="CG23" i="64"/>
  <c r="CF23" i="64"/>
  <c r="BB23" i="64"/>
  <c r="AJ23" i="64"/>
  <c r="Y23" i="64"/>
  <c r="M23" i="64"/>
  <c r="CI21" i="64"/>
  <c r="CH21" i="64"/>
  <c r="CG21" i="64"/>
  <c r="CF21" i="64"/>
  <c r="BB21" i="64"/>
  <c r="AJ21" i="64"/>
  <c r="Y21" i="64"/>
  <c r="M21" i="64"/>
  <c r="CI20" i="64"/>
  <c r="CH20" i="64"/>
  <c r="CG20" i="64"/>
  <c r="CF20" i="64"/>
  <c r="BB20" i="64"/>
  <c r="AJ20" i="64"/>
  <c r="Y20" i="64"/>
  <c r="M20" i="64"/>
  <c r="CI19" i="64"/>
  <c r="CH19" i="64"/>
  <c r="CG19" i="64"/>
  <c r="CF19" i="64"/>
  <c r="BB19" i="64"/>
  <c r="AJ19" i="64"/>
  <c r="Y19" i="64"/>
  <c r="M19" i="64"/>
  <c r="CI18" i="64"/>
  <c r="CH18" i="64"/>
  <c r="CG18" i="64"/>
  <c r="CF18" i="64"/>
  <c r="BB18" i="64"/>
  <c r="AJ18" i="64"/>
  <c r="Y18" i="64"/>
  <c r="M18" i="64"/>
  <c r="H18" i="64"/>
  <c r="H19" i="64" s="1"/>
  <c r="H20" i="64" s="1"/>
  <c r="H21" i="64" s="1"/>
  <c r="H23" i="64" s="1"/>
  <c r="H24" i="64" s="1"/>
  <c r="H25" i="64" s="1"/>
  <c r="H26" i="64" s="1"/>
  <c r="H27" i="64" s="1"/>
  <c r="H28" i="64" s="1"/>
  <c r="CI17" i="64"/>
  <c r="CH17" i="64"/>
  <c r="CG17" i="64"/>
  <c r="CF17" i="64"/>
  <c r="BB17" i="64"/>
  <c r="AJ17" i="64"/>
  <c r="Y17" i="64"/>
  <c r="S17" i="64"/>
  <c r="S18" i="64" s="1"/>
  <c r="S19" i="64" s="1"/>
  <c r="S20" i="64" s="1"/>
  <c r="S21" i="64" s="1"/>
  <c r="S23" i="64" s="1"/>
  <c r="S24" i="64" s="1"/>
  <c r="S25" i="64" s="1"/>
  <c r="S26" i="64" s="1"/>
  <c r="S27" i="64" s="1"/>
  <c r="S28" i="64" s="1"/>
  <c r="M17" i="64"/>
  <c r="H17" i="64"/>
  <c r="CI16" i="64"/>
  <c r="CH16" i="64"/>
  <c r="CG16" i="64"/>
  <c r="CF16" i="64"/>
  <c r="BB16" i="64"/>
  <c r="AJ16" i="64"/>
  <c r="C8" i="64"/>
  <c r="C7" i="64"/>
  <c r="BS47" i="64" l="1"/>
  <c r="AK58" i="67"/>
  <c r="BS57" i="67"/>
  <c r="BG57" i="67"/>
  <c r="BS55" i="67"/>
  <c r="H57" i="67"/>
  <c r="AV56" i="67"/>
  <c r="BX58" i="67"/>
  <c r="AK55" i="67"/>
  <c r="C55" i="67"/>
  <c r="BN56" i="67"/>
  <c r="BG55" i="67"/>
  <c r="BX55" i="67"/>
  <c r="Z55" i="67"/>
  <c r="H55" i="67"/>
  <c r="BX57" i="67"/>
  <c r="BN55" i="67"/>
  <c r="BN58" i="67"/>
  <c r="AV58" i="67"/>
  <c r="Z58" i="67"/>
  <c r="H58" i="67"/>
  <c r="C57" i="67"/>
  <c r="T58" i="67"/>
  <c r="T55" i="67"/>
  <c r="AV55" i="67"/>
  <c r="BX56" i="67"/>
  <c r="C56" i="67"/>
  <c r="AK57" i="67"/>
  <c r="BS58" i="67"/>
  <c r="Z56" i="67"/>
  <c r="BN57" i="67"/>
  <c r="Z57" i="67"/>
  <c r="AK56" i="67"/>
  <c r="BG56" i="67"/>
  <c r="T57" i="67"/>
  <c r="BG58" i="67"/>
  <c r="H56" i="67"/>
  <c r="C58" i="67"/>
  <c r="AV57" i="67"/>
  <c r="BS56" i="67"/>
  <c r="C45" i="66"/>
  <c r="C47" i="66"/>
  <c r="C48" i="66"/>
  <c r="CB46" i="66"/>
  <c r="AV58" i="66" s="1"/>
  <c r="C46" i="66"/>
  <c r="BX46" i="65"/>
  <c r="CB46" i="65" s="1"/>
  <c r="BX47" i="65"/>
  <c r="CB47" i="65" s="1"/>
  <c r="BX45" i="65"/>
  <c r="CB45" i="65" s="1"/>
  <c r="BX48" i="65"/>
  <c r="Z46" i="64"/>
  <c r="AK47" i="64"/>
  <c r="BS48" i="64"/>
  <c r="AV48" i="64"/>
  <c r="T48" i="64"/>
  <c r="AK46" i="64"/>
  <c r="Z48" i="64"/>
  <c r="AV47" i="64"/>
  <c r="T45" i="64"/>
  <c r="Z45" i="64"/>
  <c r="BS46" i="64"/>
  <c r="AV46" i="64"/>
  <c r="BS45" i="64"/>
  <c r="BX46" i="64"/>
  <c r="AK45" i="64"/>
  <c r="T47" i="64"/>
  <c r="AV45" i="64"/>
  <c r="T46" i="64"/>
  <c r="Z47" i="64"/>
  <c r="AK48" i="64"/>
  <c r="AG60" i="38"/>
  <c r="AC60" i="38"/>
  <c r="Y60" i="38"/>
  <c r="U60" i="38"/>
  <c r="Q60" i="38"/>
  <c r="M60" i="38"/>
  <c r="I60" i="38"/>
  <c r="H54" i="62"/>
  <c r="BN48" i="62"/>
  <c r="BG48" i="62"/>
  <c r="BS48" i="62" s="1"/>
  <c r="H48" i="62"/>
  <c r="BN47" i="62"/>
  <c r="BG47" i="62"/>
  <c r="BS47" i="62" s="1"/>
  <c r="H47" i="62"/>
  <c r="BN46" i="62"/>
  <c r="BG46" i="62"/>
  <c r="H46" i="62"/>
  <c r="BN45" i="62"/>
  <c r="BG45" i="62"/>
  <c r="H45" i="62"/>
  <c r="H44" i="62"/>
  <c r="BG38" i="62"/>
  <c r="AW38" i="62"/>
  <c r="AP38" i="62"/>
  <c r="AF38" i="62"/>
  <c r="Y38" i="62"/>
  <c r="O38" i="62"/>
  <c r="C38" i="62"/>
  <c r="BX37" i="62"/>
  <c r="BN37" i="62"/>
  <c r="AP37" i="62"/>
  <c r="AF37" i="62"/>
  <c r="Y37" i="62"/>
  <c r="O37" i="62"/>
  <c r="C37" i="62"/>
  <c r="BX36" i="62"/>
  <c r="BN36" i="62"/>
  <c r="BG36" i="62"/>
  <c r="AW36" i="62"/>
  <c r="Y36" i="62"/>
  <c r="O36" i="62"/>
  <c r="C36" i="62"/>
  <c r="BX35" i="62"/>
  <c r="BN35" i="62"/>
  <c r="BG35" i="62"/>
  <c r="AW35" i="62"/>
  <c r="AP35" i="62"/>
  <c r="AF35" i="62"/>
  <c r="C35" i="62"/>
  <c r="BN34" i="62"/>
  <c r="AW34" i="62"/>
  <c r="AF34" i="62"/>
  <c r="O34" i="62"/>
  <c r="CI28" i="62"/>
  <c r="CH28" i="62"/>
  <c r="CG28" i="62"/>
  <c r="CF28" i="62"/>
  <c r="BB28" i="62"/>
  <c r="AJ28" i="62"/>
  <c r="Y28" i="62"/>
  <c r="M28" i="62"/>
  <c r="CI27" i="62"/>
  <c r="CH27" i="62"/>
  <c r="CG27" i="62"/>
  <c r="CF27" i="62"/>
  <c r="BB27" i="62"/>
  <c r="AJ27" i="62"/>
  <c r="Y27" i="62"/>
  <c r="M27" i="62"/>
  <c r="CI26" i="62"/>
  <c r="CH26" i="62"/>
  <c r="CG26" i="62"/>
  <c r="CF26" i="62"/>
  <c r="BB26" i="62"/>
  <c r="AJ26" i="62"/>
  <c r="Y26" i="62"/>
  <c r="M26" i="62"/>
  <c r="CI25" i="62"/>
  <c r="CH25" i="62"/>
  <c r="CG25" i="62"/>
  <c r="CF25" i="62"/>
  <c r="BB25" i="62"/>
  <c r="AJ25" i="62"/>
  <c r="Y25" i="62"/>
  <c r="M25" i="62"/>
  <c r="CI24" i="62"/>
  <c r="CH24" i="62"/>
  <c r="CG24" i="62"/>
  <c r="CF24" i="62"/>
  <c r="BB24" i="62"/>
  <c r="AJ24" i="62"/>
  <c r="Y24" i="62"/>
  <c r="M24" i="62"/>
  <c r="CI23" i="62"/>
  <c r="CH23" i="62"/>
  <c r="CG23" i="62"/>
  <c r="CF23" i="62"/>
  <c r="BB23" i="62"/>
  <c r="AJ23" i="62"/>
  <c r="Y23" i="62"/>
  <c r="M23" i="62"/>
  <c r="CI21" i="62"/>
  <c r="CH21" i="62"/>
  <c r="CG21" i="62"/>
  <c r="CF21" i="62"/>
  <c r="BB21" i="62"/>
  <c r="AJ21" i="62"/>
  <c r="Y21" i="62"/>
  <c r="M21" i="62"/>
  <c r="CI20" i="62"/>
  <c r="CH20" i="62"/>
  <c r="CG20" i="62"/>
  <c r="CF20" i="62"/>
  <c r="BB20" i="62"/>
  <c r="AJ20" i="62"/>
  <c r="Y20" i="62"/>
  <c r="M20" i="62"/>
  <c r="CI19" i="62"/>
  <c r="CH19" i="62"/>
  <c r="CG19" i="62"/>
  <c r="CF19" i="62"/>
  <c r="BB19" i="62"/>
  <c r="AJ19" i="62"/>
  <c r="Y19" i="62"/>
  <c r="M19" i="62"/>
  <c r="CI18" i="62"/>
  <c r="CH18" i="62"/>
  <c r="CG18" i="62"/>
  <c r="CF18" i="62"/>
  <c r="BB18" i="62"/>
  <c r="AJ18" i="62"/>
  <c r="Y18" i="62"/>
  <c r="M18" i="62"/>
  <c r="CI17" i="62"/>
  <c r="CH17" i="62"/>
  <c r="AK47" i="62" s="1"/>
  <c r="CG17" i="62"/>
  <c r="CF17" i="62"/>
  <c r="T48" i="62" s="1"/>
  <c r="BB17" i="62"/>
  <c r="AJ17" i="62"/>
  <c r="Y17" i="62"/>
  <c r="S17" i="62"/>
  <c r="S18" i="62" s="1"/>
  <c r="S19" i="62" s="1"/>
  <c r="S20" i="62" s="1"/>
  <c r="S21" i="62" s="1"/>
  <c r="S23" i="62" s="1"/>
  <c r="S24" i="62" s="1"/>
  <c r="S25" i="62" s="1"/>
  <c r="S26" i="62" s="1"/>
  <c r="S27" i="62" s="1"/>
  <c r="S28" i="62" s="1"/>
  <c r="M17" i="62"/>
  <c r="H17" i="62"/>
  <c r="H18" i="62" s="1"/>
  <c r="H19" i="62" s="1"/>
  <c r="H20" i="62" s="1"/>
  <c r="H21" i="62" s="1"/>
  <c r="H23" i="62" s="1"/>
  <c r="H24" i="62" s="1"/>
  <c r="H25" i="62" s="1"/>
  <c r="H26" i="62" s="1"/>
  <c r="H27" i="62" s="1"/>
  <c r="H28" i="62" s="1"/>
  <c r="CI16" i="62"/>
  <c r="CH16" i="62"/>
  <c r="CG16" i="62"/>
  <c r="CF16" i="62"/>
  <c r="BB16" i="62"/>
  <c r="AJ16" i="62"/>
  <c r="C8" i="62"/>
  <c r="C7" i="62"/>
  <c r="H54" i="61"/>
  <c r="BN48" i="61"/>
  <c r="BG48" i="61"/>
  <c r="BS48" i="61" s="1"/>
  <c r="H48" i="61"/>
  <c r="BN47" i="61"/>
  <c r="BG47" i="61"/>
  <c r="BS47" i="61" s="1"/>
  <c r="H47" i="61"/>
  <c r="BN46" i="61"/>
  <c r="BG46" i="61"/>
  <c r="H46" i="61"/>
  <c r="BN45" i="61"/>
  <c r="BG45" i="61"/>
  <c r="H45" i="61"/>
  <c r="H44" i="61"/>
  <c r="BG38" i="61"/>
  <c r="AW38" i="61"/>
  <c r="AP38" i="61"/>
  <c r="AF38" i="61"/>
  <c r="Y38" i="61"/>
  <c r="O38" i="61"/>
  <c r="C38" i="61"/>
  <c r="BX37" i="61"/>
  <c r="BN37" i="61"/>
  <c r="AP37" i="61"/>
  <c r="AF37" i="61"/>
  <c r="Y37" i="61"/>
  <c r="O37" i="61"/>
  <c r="C37" i="61"/>
  <c r="BX36" i="61"/>
  <c r="BN36" i="61"/>
  <c r="BG36" i="61"/>
  <c r="AW36" i="61"/>
  <c r="Y36" i="61"/>
  <c r="O36" i="61"/>
  <c r="C36" i="61"/>
  <c r="BX35" i="61"/>
  <c r="BN35" i="61"/>
  <c r="BG35" i="61"/>
  <c r="AW35" i="61"/>
  <c r="AP35" i="61"/>
  <c r="AF35" i="61"/>
  <c r="C35" i="61"/>
  <c r="BN34" i="61"/>
  <c r="AW34" i="61"/>
  <c r="AF34" i="61"/>
  <c r="O34" i="61"/>
  <c r="CI28" i="61"/>
  <c r="CH28" i="61"/>
  <c r="CG28" i="61"/>
  <c r="CF28" i="61"/>
  <c r="BB28" i="61"/>
  <c r="AJ28" i="61"/>
  <c r="Y28" i="61"/>
  <c r="M28" i="61"/>
  <c r="CI27" i="61"/>
  <c r="CH27" i="61"/>
  <c r="CG27" i="61"/>
  <c r="CF27" i="61"/>
  <c r="BB27" i="61"/>
  <c r="AJ27" i="61"/>
  <c r="Y27" i="61"/>
  <c r="M27" i="61"/>
  <c r="CI26" i="61"/>
  <c r="CH26" i="61"/>
  <c r="CG26" i="61"/>
  <c r="CF26" i="61"/>
  <c r="BB26" i="61"/>
  <c r="AJ26" i="61"/>
  <c r="Y26" i="61"/>
  <c r="M26" i="61"/>
  <c r="CI25" i="61"/>
  <c r="CH25" i="61"/>
  <c r="CG25" i="61"/>
  <c r="CF25" i="61"/>
  <c r="BB25" i="61"/>
  <c r="AJ25" i="61"/>
  <c r="Y25" i="61"/>
  <c r="M25" i="61"/>
  <c r="CI24" i="61"/>
  <c r="CH24" i="61"/>
  <c r="CG24" i="61"/>
  <c r="CF24" i="61"/>
  <c r="BB24" i="61"/>
  <c r="AJ24" i="61"/>
  <c r="Y24" i="61"/>
  <c r="M24" i="61"/>
  <c r="CI23" i="61"/>
  <c r="CH23" i="61"/>
  <c r="CG23" i="61"/>
  <c r="CF23" i="61"/>
  <c r="BB23" i="61"/>
  <c r="AJ23" i="61"/>
  <c r="Y23" i="61"/>
  <c r="M23" i="61"/>
  <c r="CI21" i="61"/>
  <c r="CH21" i="61"/>
  <c r="CG21" i="61"/>
  <c r="CF21" i="61"/>
  <c r="BB21" i="61"/>
  <c r="AJ21" i="61"/>
  <c r="Y21" i="61"/>
  <c r="M21" i="61"/>
  <c r="CI20" i="61"/>
  <c r="CH20" i="61"/>
  <c r="CG20" i="61"/>
  <c r="CF20" i="61"/>
  <c r="BB20" i="61"/>
  <c r="AJ20" i="61"/>
  <c r="Y20" i="61"/>
  <c r="M20" i="61"/>
  <c r="CI19" i="61"/>
  <c r="CH19" i="61"/>
  <c r="CG19" i="61"/>
  <c r="CF19" i="61"/>
  <c r="BB19" i="61"/>
  <c r="AJ19" i="61"/>
  <c r="Y19" i="61"/>
  <c r="M19" i="61"/>
  <c r="CI18" i="61"/>
  <c r="CH18" i="61"/>
  <c r="CG18" i="61"/>
  <c r="CF18" i="61"/>
  <c r="BB18" i="61"/>
  <c r="AJ18" i="61"/>
  <c r="Y18" i="61"/>
  <c r="M18" i="61"/>
  <c r="CI17" i="61"/>
  <c r="CH17" i="61"/>
  <c r="AK47" i="61" s="1"/>
  <c r="CG17" i="61"/>
  <c r="CF17" i="61"/>
  <c r="T48" i="61" s="1"/>
  <c r="BB17" i="61"/>
  <c r="AJ17" i="61"/>
  <c r="Y17" i="61"/>
  <c r="S17" i="61"/>
  <c r="S18" i="61" s="1"/>
  <c r="S19" i="61" s="1"/>
  <c r="S20" i="61" s="1"/>
  <c r="S21" i="61" s="1"/>
  <c r="S23" i="61" s="1"/>
  <c r="S24" i="61" s="1"/>
  <c r="S25" i="61" s="1"/>
  <c r="S26" i="61" s="1"/>
  <c r="S27" i="61" s="1"/>
  <c r="S28" i="61" s="1"/>
  <c r="M17" i="61"/>
  <c r="H17" i="61"/>
  <c r="H18" i="61" s="1"/>
  <c r="H19" i="61" s="1"/>
  <c r="H20" i="61" s="1"/>
  <c r="H21" i="61" s="1"/>
  <c r="H23" i="61" s="1"/>
  <c r="H24" i="61" s="1"/>
  <c r="H25" i="61" s="1"/>
  <c r="H26" i="61" s="1"/>
  <c r="H27" i="61" s="1"/>
  <c r="H28" i="61" s="1"/>
  <c r="CI16" i="61"/>
  <c r="CH16" i="61"/>
  <c r="CG16" i="61"/>
  <c r="CF16" i="61"/>
  <c r="BB16" i="61"/>
  <c r="AJ16" i="61"/>
  <c r="C8" i="61"/>
  <c r="C7" i="61"/>
  <c r="H64" i="60"/>
  <c r="BN58" i="60"/>
  <c r="BG58" i="60"/>
  <c r="BS58" i="60" s="1"/>
  <c r="H58" i="60"/>
  <c r="BN57" i="60"/>
  <c r="BG57" i="60"/>
  <c r="BS57" i="60" s="1"/>
  <c r="H57" i="60"/>
  <c r="BN56" i="60"/>
  <c r="BG56" i="60"/>
  <c r="H56" i="60"/>
  <c r="BN55" i="60"/>
  <c r="BG55" i="60"/>
  <c r="H55" i="60"/>
  <c r="BN54" i="60"/>
  <c r="BG54" i="60"/>
  <c r="H54" i="60"/>
  <c r="H53" i="60"/>
  <c r="BL47" i="60"/>
  <c r="BC47" i="60"/>
  <c r="AX47" i="60"/>
  <c r="AO47" i="60"/>
  <c r="AJ47" i="60"/>
  <c r="AA47" i="60"/>
  <c r="V47" i="60"/>
  <c r="M47" i="60"/>
  <c r="C47" i="60"/>
  <c r="BZ46" i="60"/>
  <c r="BQ46" i="60"/>
  <c r="AX46" i="60"/>
  <c r="AO46" i="60"/>
  <c r="AJ46" i="60"/>
  <c r="AA46" i="60"/>
  <c r="V46" i="60"/>
  <c r="M46" i="60"/>
  <c r="C46" i="60"/>
  <c r="BZ45" i="60"/>
  <c r="BQ45" i="60"/>
  <c r="BL45" i="60"/>
  <c r="BC45" i="60"/>
  <c r="AJ45" i="60"/>
  <c r="AA45" i="60"/>
  <c r="V45" i="60"/>
  <c r="M45" i="60"/>
  <c r="C45" i="60"/>
  <c r="BZ44" i="60"/>
  <c r="BQ44" i="60"/>
  <c r="BL44" i="60"/>
  <c r="BC44" i="60"/>
  <c r="AX44" i="60"/>
  <c r="AO44" i="60"/>
  <c r="V44" i="60"/>
  <c r="M44" i="60"/>
  <c r="C44" i="60"/>
  <c r="BZ43" i="60"/>
  <c r="BQ43" i="60"/>
  <c r="BL43" i="60"/>
  <c r="BC43" i="60"/>
  <c r="AX43" i="60"/>
  <c r="AO43" i="60"/>
  <c r="AJ43" i="60"/>
  <c r="AA43" i="60"/>
  <c r="C43" i="60"/>
  <c r="BQ42" i="60"/>
  <c r="BC42" i="60"/>
  <c r="AO42" i="60"/>
  <c r="AA42" i="60"/>
  <c r="M42" i="60"/>
  <c r="CI36" i="60"/>
  <c r="CH36" i="60"/>
  <c r="CG36" i="60"/>
  <c r="CF36" i="60"/>
  <c r="BB36" i="60"/>
  <c r="AJ36" i="60"/>
  <c r="Y36" i="60"/>
  <c r="M36" i="60"/>
  <c r="CI35" i="60"/>
  <c r="CH35" i="60"/>
  <c r="CG35" i="60"/>
  <c r="CF35" i="60"/>
  <c r="BB35" i="60"/>
  <c r="AJ35" i="60"/>
  <c r="Y35" i="60"/>
  <c r="M35" i="60"/>
  <c r="CI34" i="60"/>
  <c r="CH34" i="60"/>
  <c r="CG34" i="60"/>
  <c r="CF34" i="60"/>
  <c r="BB34" i="60"/>
  <c r="AJ34" i="60"/>
  <c r="Y34" i="60"/>
  <c r="M34" i="60"/>
  <c r="CI33" i="60"/>
  <c r="CH33" i="60"/>
  <c r="CG33" i="60"/>
  <c r="CF33" i="60"/>
  <c r="BB33" i="60"/>
  <c r="AJ33" i="60"/>
  <c r="Y33" i="60"/>
  <c r="M33" i="60"/>
  <c r="CI32" i="60"/>
  <c r="CH32" i="60"/>
  <c r="CG32" i="60"/>
  <c r="CF32" i="60"/>
  <c r="BB32" i="60"/>
  <c r="AJ32" i="60"/>
  <c r="Y32" i="60"/>
  <c r="M32" i="60"/>
  <c r="CI31" i="60"/>
  <c r="CH31" i="60"/>
  <c r="CG31" i="60"/>
  <c r="CF31" i="60"/>
  <c r="BB31" i="60"/>
  <c r="AJ31" i="60"/>
  <c r="Y31" i="60"/>
  <c r="M31" i="60"/>
  <c r="CI30" i="60"/>
  <c r="CH30" i="60"/>
  <c r="CG30" i="60"/>
  <c r="CF30" i="60"/>
  <c r="BB30" i="60"/>
  <c r="AJ30" i="60"/>
  <c r="Y30" i="60"/>
  <c r="M30" i="60"/>
  <c r="CI29" i="60"/>
  <c r="CH29" i="60"/>
  <c r="CG29" i="60"/>
  <c r="CF29" i="60"/>
  <c r="BB29" i="60"/>
  <c r="AJ29" i="60"/>
  <c r="Y29" i="60"/>
  <c r="M29" i="60"/>
  <c r="CI28" i="60"/>
  <c r="CH28" i="60"/>
  <c r="CG28" i="60"/>
  <c r="CF28" i="60"/>
  <c r="BB28" i="60"/>
  <c r="AJ28" i="60"/>
  <c r="Y28" i="60"/>
  <c r="M28" i="60"/>
  <c r="CI27" i="60"/>
  <c r="CH27" i="60"/>
  <c r="CG27" i="60"/>
  <c r="CF27" i="60"/>
  <c r="BB27" i="60"/>
  <c r="AJ27" i="60"/>
  <c r="Y27" i="60"/>
  <c r="M27" i="60"/>
  <c r="CI25" i="60"/>
  <c r="CH25" i="60"/>
  <c r="CG25" i="60"/>
  <c r="CF25" i="60"/>
  <c r="BB25" i="60"/>
  <c r="AJ25" i="60"/>
  <c r="Y25" i="60"/>
  <c r="M25" i="60"/>
  <c r="CI24" i="60"/>
  <c r="CH24" i="60"/>
  <c r="CG24" i="60"/>
  <c r="CF24" i="60"/>
  <c r="BB24" i="60"/>
  <c r="AJ24" i="60"/>
  <c r="Y24" i="60"/>
  <c r="M24" i="60"/>
  <c r="CI23" i="60"/>
  <c r="CH23" i="60"/>
  <c r="CG23" i="60"/>
  <c r="CF23" i="60"/>
  <c r="BB23" i="60"/>
  <c r="AJ23" i="60"/>
  <c r="Y23" i="60"/>
  <c r="M23" i="60"/>
  <c r="CI22" i="60"/>
  <c r="CH22" i="60"/>
  <c r="CG22" i="60"/>
  <c r="CF22" i="60"/>
  <c r="BB22" i="60"/>
  <c r="AJ22" i="60"/>
  <c r="Y22" i="60"/>
  <c r="M22" i="60"/>
  <c r="CI21" i="60"/>
  <c r="CH21" i="60"/>
  <c r="CG21" i="60"/>
  <c r="CF21" i="60"/>
  <c r="BB21" i="60"/>
  <c r="AJ21" i="60"/>
  <c r="Y21" i="60"/>
  <c r="M21" i="60"/>
  <c r="CI20" i="60"/>
  <c r="CH20" i="60"/>
  <c r="CG20" i="60"/>
  <c r="CF20" i="60"/>
  <c r="BB20" i="60"/>
  <c r="AJ20" i="60"/>
  <c r="Y20" i="60"/>
  <c r="M20" i="60"/>
  <c r="CI19" i="60"/>
  <c r="CH19" i="60"/>
  <c r="CG19" i="60"/>
  <c r="CF19" i="60"/>
  <c r="BB19" i="60"/>
  <c r="AJ19" i="60"/>
  <c r="Y19" i="60"/>
  <c r="M19" i="60"/>
  <c r="CI18" i="60"/>
  <c r="CH18" i="60"/>
  <c r="AK58" i="60" s="1"/>
  <c r="CG18" i="60"/>
  <c r="CF18" i="60"/>
  <c r="BB18" i="60"/>
  <c r="AJ18" i="60"/>
  <c r="Y18" i="60"/>
  <c r="S18" i="60"/>
  <c r="S20" i="60" s="1"/>
  <c r="S22" i="60" s="1"/>
  <c r="S24" i="60" s="1"/>
  <c r="S27" i="60" s="1"/>
  <c r="S29" i="60" s="1"/>
  <c r="S31" i="60" s="1"/>
  <c r="S33" i="60" s="1"/>
  <c r="S35" i="60" s="1"/>
  <c r="M18" i="60"/>
  <c r="CI17" i="60"/>
  <c r="CH17" i="60"/>
  <c r="AK56" i="60" s="1"/>
  <c r="CG17" i="60"/>
  <c r="CF17" i="60"/>
  <c r="BB17" i="60"/>
  <c r="AJ17" i="60"/>
  <c r="S17" i="60"/>
  <c r="S19" i="60" s="1"/>
  <c r="S21" i="60" s="1"/>
  <c r="S23" i="60" s="1"/>
  <c r="S25" i="60" s="1"/>
  <c r="S28" i="60" s="1"/>
  <c r="S30" i="60" s="1"/>
  <c r="S32" i="60" s="1"/>
  <c r="S34" i="60" s="1"/>
  <c r="S36" i="60" s="1"/>
  <c r="M17" i="60"/>
  <c r="H17" i="60"/>
  <c r="H18" i="60" s="1"/>
  <c r="H19" i="60" s="1"/>
  <c r="H20" i="60" s="1"/>
  <c r="H21" i="60" s="1"/>
  <c r="H22" i="60" s="1"/>
  <c r="H23" i="60" s="1"/>
  <c r="H24" i="60" s="1"/>
  <c r="H25" i="60" s="1"/>
  <c r="H27" i="60" s="1"/>
  <c r="H28" i="60" s="1"/>
  <c r="H29" i="60" s="1"/>
  <c r="H30" i="60" s="1"/>
  <c r="H31" i="60" s="1"/>
  <c r="H32" i="60" s="1"/>
  <c r="H33" i="60" s="1"/>
  <c r="H34" i="60" s="1"/>
  <c r="H35" i="60" s="1"/>
  <c r="H36" i="60" s="1"/>
  <c r="CI16" i="60"/>
  <c r="AV54" i="60" s="1"/>
  <c r="CH16" i="60"/>
  <c r="CG16" i="60"/>
  <c r="CF16" i="60"/>
  <c r="BB16" i="60"/>
  <c r="AJ16" i="60"/>
  <c r="C8" i="60"/>
  <c r="C7" i="60"/>
  <c r="H90" i="59"/>
  <c r="BN84" i="59"/>
  <c r="BG84" i="59"/>
  <c r="H84" i="59"/>
  <c r="BN83" i="59"/>
  <c r="BG83" i="59"/>
  <c r="H83" i="59"/>
  <c r="BN82" i="59"/>
  <c r="BG82" i="59"/>
  <c r="H82" i="59"/>
  <c r="BN81" i="59"/>
  <c r="BG81" i="59"/>
  <c r="BS81" i="59" s="1"/>
  <c r="H81" i="59"/>
  <c r="BN80" i="59"/>
  <c r="BG80" i="59"/>
  <c r="H80" i="59"/>
  <c r="BN79" i="59"/>
  <c r="BG79" i="59"/>
  <c r="H79" i="59"/>
  <c r="BN78" i="59"/>
  <c r="BG78" i="59"/>
  <c r="H78" i="59"/>
  <c r="H77" i="59"/>
  <c r="BQ71" i="59"/>
  <c r="BK71" i="59"/>
  <c r="BG71" i="59"/>
  <c r="BA71" i="59"/>
  <c r="AW71" i="59"/>
  <c r="AQ71" i="59"/>
  <c r="AM71" i="59"/>
  <c r="AG71" i="59"/>
  <c r="AC71" i="59"/>
  <c r="W71" i="59"/>
  <c r="S71" i="59"/>
  <c r="M71" i="59"/>
  <c r="C71" i="59"/>
  <c r="CA70" i="59"/>
  <c r="BU70" i="59"/>
  <c r="BG70" i="59"/>
  <c r="BA70" i="59"/>
  <c r="AW70" i="59"/>
  <c r="AQ70" i="59"/>
  <c r="AM70" i="59"/>
  <c r="AG70" i="59"/>
  <c r="AC70" i="59"/>
  <c r="W70" i="59"/>
  <c r="S70" i="59"/>
  <c r="M70" i="59"/>
  <c r="C70" i="59"/>
  <c r="CA69" i="59"/>
  <c r="BU69" i="59"/>
  <c r="BQ69" i="59"/>
  <c r="BK69" i="59"/>
  <c r="AW69" i="59"/>
  <c r="AQ69" i="59"/>
  <c r="AM69" i="59"/>
  <c r="AG69" i="59"/>
  <c r="AC69" i="59"/>
  <c r="W69" i="59"/>
  <c r="S69" i="59"/>
  <c r="M69" i="59"/>
  <c r="C69" i="59"/>
  <c r="CA68" i="59"/>
  <c r="BU68" i="59"/>
  <c r="BQ68" i="59"/>
  <c r="BK68" i="59"/>
  <c r="BG68" i="59"/>
  <c r="BA68" i="59"/>
  <c r="AM68" i="59"/>
  <c r="AG68" i="59"/>
  <c r="AC68" i="59"/>
  <c r="W68" i="59"/>
  <c r="S68" i="59"/>
  <c r="M68" i="59"/>
  <c r="C68" i="59"/>
  <c r="CA67" i="59"/>
  <c r="BU67" i="59"/>
  <c r="BQ67" i="59"/>
  <c r="BK67" i="59"/>
  <c r="BG67" i="59"/>
  <c r="BA67" i="59"/>
  <c r="AW67" i="59"/>
  <c r="AQ67" i="59"/>
  <c r="AC67" i="59"/>
  <c r="W67" i="59"/>
  <c r="S67" i="59"/>
  <c r="M67" i="59"/>
  <c r="C67" i="59"/>
  <c r="CA66" i="59"/>
  <c r="BU66" i="59"/>
  <c r="BQ66" i="59"/>
  <c r="BK66" i="59"/>
  <c r="BG66" i="59"/>
  <c r="BA66" i="59"/>
  <c r="AW66" i="59"/>
  <c r="AQ66" i="59"/>
  <c r="AM66" i="59"/>
  <c r="AG66" i="59"/>
  <c r="S66" i="59"/>
  <c r="M66" i="59"/>
  <c r="C66" i="59"/>
  <c r="CA65" i="59"/>
  <c r="BU65" i="59"/>
  <c r="BQ65" i="59"/>
  <c r="BK65" i="59"/>
  <c r="BG65" i="59"/>
  <c r="BA65" i="59"/>
  <c r="AW65" i="59"/>
  <c r="AQ65" i="59"/>
  <c r="AM65" i="59"/>
  <c r="AG65" i="59"/>
  <c r="AC65" i="59"/>
  <c r="W65" i="59"/>
  <c r="C65" i="59"/>
  <c r="BU64" i="59"/>
  <c r="BK64" i="59"/>
  <c r="BA64" i="59"/>
  <c r="AQ64" i="59"/>
  <c r="AG64" i="59"/>
  <c r="W64" i="59"/>
  <c r="M64" i="59"/>
  <c r="CJ58" i="59"/>
  <c r="CI58" i="59"/>
  <c r="CH58" i="59"/>
  <c r="CG58" i="59"/>
  <c r="BB58" i="59"/>
  <c r="AJ58" i="59"/>
  <c r="Y58" i="59"/>
  <c r="M58" i="59"/>
  <c r="CJ57" i="59"/>
  <c r="CI57" i="59"/>
  <c r="CH57" i="59"/>
  <c r="CG57" i="59"/>
  <c r="BB57" i="59"/>
  <c r="AJ57" i="59"/>
  <c r="Y57" i="59"/>
  <c r="M57" i="59"/>
  <c r="CJ56" i="59"/>
  <c r="CI56" i="59"/>
  <c r="CH56" i="59"/>
  <c r="CG56" i="59"/>
  <c r="BB56" i="59"/>
  <c r="AJ56" i="59"/>
  <c r="Y56" i="59"/>
  <c r="M56" i="59"/>
  <c r="CJ55" i="59"/>
  <c r="CI55" i="59"/>
  <c r="CH55" i="59"/>
  <c r="CG55" i="59"/>
  <c r="BB55" i="59"/>
  <c r="AJ55" i="59"/>
  <c r="Y55" i="59"/>
  <c r="M55" i="59"/>
  <c r="CJ54" i="59"/>
  <c r="CI54" i="59"/>
  <c r="CH54" i="59"/>
  <c r="CG54" i="59"/>
  <c r="BB54" i="59"/>
  <c r="AJ54" i="59"/>
  <c r="Y54" i="59"/>
  <c r="M54" i="59"/>
  <c r="CJ53" i="59"/>
  <c r="CI53" i="59"/>
  <c r="CH53" i="59"/>
  <c r="CG53" i="59"/>
  <c r="BB53" i="59"/>
  <c r="AJ53" i="59"/>
  <c r="Y53" i="59"/>
  <c r="M53" i="59"/>
  <c r="CJ52" i="59"/>
  <c r="CI52" i="59"/>
  <c r="CH52" i="59"/>
  <c r="CG52" i="59"/>
  <c r="BB52" i="59"/>
  <c r="AJ52" i="59"/>
  <c r="Y52" i="59"/>
  <c r="M52" i="59"/>
  <c r="CJ51" i="59"/>
  <c r="CI51" i="59"/>
  <c r="CH51" i="59"/>
  <c r="CG51" i="59"/>
  <c r="BB51" i="59"/>
  <c r="AJ51" i="59"/>
  <c r="Y51" i="59"/>
  <c r="M51" i="59"/>
  <c r="CJ50" i="59"/>
  <c r="CI50" i="59"/>
  <c r="CH50" i="59"/>
  <c r="CG50" i="59"/>
  <c r="BB50" i="59"/>
  <c r="AJ50" i="59"/>
  <c r="Y50" i="59"/>
  <c r="M50" i="59"/>
  <c r="CJ49" i="59"/>
  <c r="CI49" i="59"/>
  <c r="CH49" i="59"/>
  <c r="CG49" i="59"/>
  <c r="BB49" i="59"/>
  <c r="AJ49" i="59"/>
  <c r="Y49" i="59"/>
  <c r="M49" i="59"/>
  <c r="CJ48" i="59"/>
  <c r="CI48" i="59"/>
  <c r="CH48" i="59"/>
  <c r="CG48" i="59"/>
  <c r="BB48" i="59"/>
  <c r="AJ48" i="59"/>
  <c r="Y48" i="59"/>
  <c r="M48" i="59"/>
  <c r="CJ47" i="59"/>
  <c r="CI47" i="59"/>
  <c r="CH47" i="59"/>
  <c r="CG47" i="59"/>
  <c r="BB47" i="59"/>
  <c r="AJ47" i="59"/>
  <c r="Y47" i="59"/>
  <c r="M47" i="59"/>
  <c r="CJ46" i="59"/>
  <c r="CI46" i="59"/>
  <c r="CH46" i="59"/>
  <c r="CG46" i="59"/>
  <c r="BB46" i="59"/>
  <c r="AJ46" i="59"/>
  <c r="Y46" i="59"/>
  <c r="M46" i="59"/>
  <c r="CJ45" i="59"/>
  <c r="CI45" i="59"/>
  <c r="CH45" i="59"/>
  <c r="CG45" i="59"/>
  <c r="BB45" i="59"/>
  <c r="AJ45" i="59"/>
  <c r="Y45" i="59"/>
  <c r="M45" i="59"/>
  <c r="CJ44" i="59"/>
  <c r="CI44" i="59"/>
  <c r="CH44" i="59"/>
  <c r="CG44" i="59"/>
  <c r="BB44" i="59"/>
  <c r="AJ44" i="59"/>
  <c r="Y44" i="59"/>
  <c r="M44" i="59"/>
  <c r="CJ43" i="59"/>
  <c r="CI43" i="59"/>
  <c r="CH43" i="59"/>
  <c r="CG43" i="59"/>
  <c r="BB43" i="59"/>
  <c r="AJ43" i="59"/>
  <c r="Y43" i="59"/>
  <c r="M43" i="59"/>
  <c r="CJ42" i="59"/>
  <c r="CI42" i="59"/>
  <c r="CH42" i="59"/>
  <c r="CG42" i="59"/>
  <c r="BB42" i="59"/>
  <c r="AJ42" i="59"/>
  <c r="Y42" i="59"/>
  <c r="M42" i="59"/>
  <c r="CJ41" i="59"/>
  <c r="CI41" i="59"/>
  <c r="CH41" i="59"/>
  <c r="CG41" i="59"/>
  <c r="BB41" i="59"/>
  <c r="AJ41" i="59"/>
  <c r="Y41" i="59"/>
  <c r="M41" i="59"/>
  <c r="CJ40" i="59"/>
  <c r="CI40" i="59"/>
  <c r="CH40" i="59"/>
  <c r="CG40" i="59"/>
  <c r="BB40" i="59"/>
  <c r="AJ40" i="59"/>
  <c r="Y40" i="59"/>
  <c r="M40" i="59"/>
  <c r="CJ39" i="59"/>
  <c r="CI39" i="59"/>
  <c r="CH39" i="59"/>
  <c r="CG39" i="59"/>
  <c r="BB39" i="59"/>
  <c r="AJ39" i="59"/>
  <c r="Y39" i="59"/>
  <c r="M39" i="59"/>
  <c r="CJ38" i="59"/>
  <c r="CI38" i="59"/>
  <c r="CH38" i="59"/>
  <c r="CG38" i="59"/>
  <c r="BB38" i="59"/>
  <c r="AJ38" i="59"/>
  <c r="Y38" i="59"/>
  <c r="M38" i="59"/>
  <c r="CJ36" i="59"/>
  <c r="CI36" i="59"/>
  <c r="CH36" i="59"/>
  <c r="CG36" i="59"/>
  <c r="BB36" i="59"/>
  <c r="AJ36" i="59"/>
  <c r="Y36" i="59"/>
  <c r="M36" i="59"/>
  <c r="CJ35" i="59"/>
  <c r="CI35" i="59"/>
  <c r="CH35" i="59"/>
  <c r="CG35" i="59"/>
  <c r="BB35" i="59"/>
  <c r="AJ35" i="59"/>
  <c r="Y35" i="59"/>
  <c r="M35" i="59"/>
  <c r="CJ34" i="59"/>
  <c r="CI34" i="59"/>
  <c r="CH34" i="59"/>
  <c r="CG34" i="59"/>
  <c r="BB34" i="59"/>
  <c r="AJ34" i="59"/>
  <c r="Y34" i="59"/>
  <c r="M34" i="59"/>
  <c r="CJ33" i="59"/>
  <c r="CI33" i="59"/>
  <c r="CH33" i="59"/>
  <c r="CG33" i="59"/>
  <c r="BB33" i="59"/>
  <c r="AJ33" i="59"/>
  <c r="Y33" i="59"/>
  <c r="M33" i="59"/>
  <c r="CJ32" i="59"/>
  <c r="CI32" i="59"/>
  <c r="CH32" i="59"/>
  <c r="CG32" i="59"/>
  <c r="BB32" i="59"/>
  <c r="AJ32" i="59"/>
  <c r="Y32" i="59"/>
  <c r="M32" i="59"/>
  <c r="CJ31" i="59"/>
  <c r="CI31" i="59"/>
  <c r="CH31" i="59"/>
  <c r="CG31" i="59"/>
  <c r="BB31" i="59"/>
  <c r="AJ31" i="59"/>
  <c r="Y31" i="59"/>
  <c r="M31" i="59"/>
  <c r="CJ30" i="59"/>
  <c r="CI30" i="59"/>
  <c r="CH30" i="59"/>
  <c r="CG30" i="59"/>
  <c r="BB30" i="59"/>
  <c r="AJ30" i="59"/>
  <c r="Y30" i="59"/>
  <c r="M30" i="59"/>
  <c r="CJ29" i="59"/>
  <c r="CI29" i="59"/>
  <c r="CH29" i="59"/>
  <c r="CG29" i="59"/>
  <c r="BB29" i="59"/>
  <c r="AJ29" i="59"/>
  <c r="Y29" i="59"/>
  <c r="M29" i="59"/>
  <c r="CJ28" i="59"/>
  <c r="CI28" i="59"/>
  <c r="CH28" i="59"/>
  <c r="CG28" i="59"/>
  <c r="BB28" i="59"/>
  <c r="AJ28" i="59"/>
  <c r="Y28" i="59"/>
  <c r="M28" i="59"/>
  <c r="CJ27" i="59"/>
  <c r="CI27" i="59"/>
  <c r="CH27" i="59"/>
  <c r="CG27" i="59"/>
  <c r="BB27" i="59"/>
  <c r="AJ27" i="59"/>
  <c r="Y27" i="59"/>
  <c r="M27" i="59"/>
  <c r="CJ26" i="59"/>
  <c r="CI26" i="59"/>
  <c r="CH26" i="59"/>
  <c r="CG26" i="59"/>
  <c r="BB26" i="59"/>
  <c r="AJ26" i="59"/>
  <c r="Y26" i="59"/>
  <c r="M26" i="59"/>
  <c r="CJ25" i="59"/>
  <c r="CI25" i="59"/>
  <c r="CH25" i="59"/>
  <c r="CG25" i="59"/>
  <c r="BB25" i="59"/>
  <c r="AJ25" i="59"/>
  <c r="Y25" i="59"/>
  <c r="M25" i="59"/>
  <c r="CJ24" i="59"/>
  <c r="CI24" i="59"/>
  <c r="CH24" i="59"/>
  <c r="CG24" i="59"/>
  <c r="BB24" i="59"/>
  <c r="AJ24" i="59"/>
  <c r="Y24" i="59"/>
  <c r="M24" i="59"/>
  <c r="CJ23" i="59"/>
  <c r="CI23" i="59"/>
  <c r="CH23" i="59"/>
  <c r="CG23" i="59"/>
  <c r="BB23" i="59"/>
  <c r="AJ23" i="59"/>
  <c r="Y23" i="59"/>
  <c r="M23" i="59"/>
  <c r="CJ22" i="59"/>
  <c r="CI22" i="59"/>
  <c r="CH22" i="59"/>
  <c r="CG22" i="59"/>
  <c r="BB22" i="59"/>
  <c r="AJ22" i="59"/>
  <c r="Y22" i="59"/>
  <c r="M22" i="59"/>
  <c r="CJ21" i="59"/>
  <c r="CI21" i="59"/>
  <c r="CH21" i="59"/>
  <c r="CG21" i="59"/>
  <c r="BB21" i="59"/>
  <c r="AJ21" i="59"/>
  <c r="Y21" i="59"/>
  <c r="M21" i="59"/>
  <c r="CJ20" i="59"/>
  <c r="CI20" i="59"/>
  <c r="CH20" i="59"/>
  <c r="CG20" i="59"/>
  <c r="BB20" i="59"/>
  <c r="AJ20" i="59"/>
  <c r="Y20" i="59"/>
  <c r="M20" i="59"/>
  <c r="CJ19" i="59"/>
  <c r="CI19" i="59"/>
  <c r="CH19" i="59"/>
  <c r="CG19" i="59"/>
  <c r="BB19" i="59"/>
  <c r="AJ19" i="59"/>
  <c r="Y19" i="59"/>
  <c r="S19" i="59"/>
  <c r="S22" i="59" s="1"/>
  <c r="S25" i="59" s="1"/>
  <c r="S28" i="59" s="1"/>
  <c r="S31" i="59" s="1"/>
  <c r="S34" i="59" s="1"/>
  <c r="S38" i="59" s="1"/>
  <c r="S41" i="59" s="1"/>
  <c r="S44" i="59" s="1"/>
  <c r="S47" i="59" s="1"/>
  <c r="S50" i="59" s="1"/>
  <c r="S53" i="59" s="1"/>
  <c r="S56" i="59" s="1"/>
  <c r="M19" i="59"/>
  <c r="CJ18" i="59"/>
  <c r="CI18" i="59"/>
  <c r="CH18" i="59"/>
  <c r="CG18" i="59"/>
  <c r="T83" i="59" s="1"/>
  <c r="BB18" i="59"/>
  <c r="AJ18" i="59"/>
  <c r="S18" i="59"/>
  <c r="S21" i="59" s="1"/>
  <c r="S24" i="59" s="1"/>
  <c r="S27" i="59" s="1"/>
  <c r="S30" i="59" s="1"/>
  <c r="S33" i="59" s="1"/>
  <c r="S36" i="59" s="1"/>
  <c r="S40" i="59" s="1"/>
  <c r="S43" i="59" s="1"/>
  <c r="S46" i="59" s="1"/>
  <c r="S49" i="59" s="1"/>
  <c r="S52" i="59" s="1"/>
  <c r="S55" i="59" s="1"/>
  <c r="S58" i="59" s="1"/>
  <c r="M18" i="59"/>
  <c r="CJ17" i="59"/>
  <c r="CI17" i="59"/>
  <c r="CH17" i="59"/>
  <c r="CG17" i="59"/>
  <c r="BB17" i="59"/>
  <c r="AJ17" i="59"/>
  <c r="S17" i="59"/>
  <c r="S20" i="59" s="1"/>
  <c r="S23" i="59" s="1"/>
  <c r="S26" i="59" s="1"/>
  <c r="S29" i="59" s="1"/>
  <c r="S32" i="59" s="1"/>
  <c r="S35" i="59" s="1"/>
  <c r="S39" i="59" s="1"/>
  <c r="S42" i="59" s="1"/>
  <c r="S45" i="59" s="1"/>
  <c r="S48" i="59" s="1"/>
  <c r="S51" i="59" s="1"/>
  <c r="S54" i="59" s="1"/>
  <c r="S57" i="59" s="1"/>
  <c r="M17" i="59"/>
  <c r="H17" i="59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H38" i="59" s="1"/>
  <c r="H39" i="59" s="1"/>
  <c r="H40" i="59" s="1"/>
  <c r="H41" i="59" s="1"/>
  <c r="H42" i="59" s="1"/>
  <c r="H43" i="59" s="1"/>
  <c r="H44" i="59" s="1"/>
  <c r="H45" i="59" s="1"/>
  <c r="H46" i="59" s="1"/>
  <c r="H47" i="59" s="1"/>
  <c r="H48" i="59" s="1"/>
  <c r="H49" i="59" s="1"/>
  <c r="H50" i="59" s="1"/>
  <c r="H51" i="59" s="1"/>
  <c r="H52" i="59" s="1"/>
  <c r="H53" i="59" s="1"/>
  <c r="H54" i="59" s="1"/>
  <c r="H55" i="59" s="1"/>
  <c r="H56" i="59" s="1"/>
  <c r="H57" i="59" s="1"/>
  <c r="H58" i="59" s="1"/>
  <c r="CJ16" i="59"/>
  <c r="CI16" i="59"/>
  <c r="CH16" i="59"/>
  <c r="CG16" i="59"/>
  <c r="BB16" i="59"/>
  <c r="AJ16" i="59"/>
  <c r="C8" i="59"/>
  <c r="C7" i="59"/>
  <c r="H54" i="58"/>
  <c r="BN48" i="58"/>
  <c r="BG48" i="58"/>
  <c r="H48" i="58"/>
  <c r="BN47" i="58"/>
  <c r="BG47" i="58"/>
  <c r="H47" i="58"/>
  <c r="BN46" i="58"/>
  <c r="BG46" i="58"/>
  <c r="H46" i="58"/>
  <c r="BN45" i="58"/>
  <c r="BG45" i="58"/>
  <c r="H45" i="58"/>
  <c r="H44" i="58"/>
  <c r="BG38" i="58"/>
  <c r="AW38" i="58"/>
  <c r="AP38" i="58"/>
  <c r="AF38" i="58"/>
  <c r="Y38" i="58"/>
  <c r="O38" i="58"/>
  <c r="C38" i="58"/>
  <c r="BX37" i="58"/>
  <c r="BN37" i="58"/>
  <c r="AP37" i="58"/>
  <c r="AF37" i="58"/>
  <c r="Y37" i="58"/>
  <c r="O37" i="58"/>
  <c r="C37" i="58"/>
  <c r="BX36" i="58"/>
  <c r="BN36" i="58"/>
  <c r="BG36" i="58"/>
  <c r="AW36" i="58"/>
  <c r="Y36" i="58"/>
  <c r="O36" i="58"/>
  <c r="C36" i="58"/>
  <c r="BX35" i="58"/>
  <c r="BN35" i="58"/>
  <c r="BG35" i="58"/>
  <c r="AW35" i="58"/>
  <c r="AP35" i="58"/>
  <c r="AF35" i="58"/>
  <c r="C35" i="58"/>
  <c r="BN34" i="58"/>
  <c r="AW34" i="58"/>
  <c r="AF34" i="58"/>
  <c r="O34" i="58"/>
  <c r="CI28" i="58"/>
  <c r="CH28" i="58"/>
  <c r="CG28" i="58"/>
  <c r="CF28" i="58"/>
  <c r="BB28" i="58"/>
  <c r="AJ28" i="58"/>
  <c r="Y28" i="58"/>
  <c r="M28" i="58"/>
  <c r="CI27" i="58"/>
  <c r="CH27" i="58"/>
  <c r="CG27" i="58"/>
  <c r="CF27" i="58"/>
  <c r="BB27" i="58"/>
  <c r="AJ27" i="58"/>
  <c r="Y27" i="58"/>
  <c r="M27" i="58"/>
  <c r="CI26" i="58"/>
  <c r="CH26" i="58"/>
  <c r="CG26" i="58"/>
  <c r="CF26" i="58"/>
  <c r="BB26" i="58"/>
  <c r="AJ26" i="58"/>
  <c r="Y26" i="58"/>
  <c r="M26" i="58"/>
  <c r="CI25" i="58"/>
  <c r="CH25" i="58"/>
  <c r="CG25" i="58"/>
  <c r="CF25" i="58"/>
  <c r="BB25" i="58"/>
  <c r="AJ25" i="58"/>
  <c r="Y25" i="58"/>
  <c r="M25" i="58"/>
  <c r="CI24" i="58"/>
  <c r="CH24" i="58"/>
  <c r="CG24" i="58"/>
  <c r="CF24" i="58"/>
  <c r="BB24" i="58"/>
  <c r="AJ24" i="58"/>
  <c r="Y24" i="58"/>
  <c r="M24" i="58"/>
  <c r="CI23" i="58"/>
  <c r="CH23" i="58"/>
  <c r="CG23" i="58"/>
  <c r="CF23" i="58"/>
  <c r="BB23" i="58"/>
  <c r="AJ23" i="58"/>
  <c r="Y23" i="58"/>
  <c r="M23" i="58"/>
  <c r="CI21" i="58"/>
  <c r="CH21" i="58"/>
  <c r="CG21" i="58"/>
  <c r="CF21" i="58"/>
  <c r="BB21" i="58"/>
  <c r="AJ21" i="58"/>
  <c r="Y21" i="58"/>
  <c r="M21" i="58"/>
  <c r="CI20" i="58"/>
  <c r="CH20" i="58"/>
  <c r="CG20" i="58"/>
  <c r="CF20" i="58"/>
  <c r="BB20" i="58"/>
  <c r="AJ20" i="58"/>
  <c r="Y20" i="58"/>
  <c r="M20" i="58"/>
  <c r="CI19" i="58"/>
  <c r="CH19" i="58"/>
  <c r="CG19" i="58"/>
  <c r="CF19" i="58"/>
  <c r="BB19" i="58"/>
  <c r="AJ19" i="58"/>
  <c r="Y19" i="58"/>
  <c r="M19" i="58"/>
  <c r="CI18" i="58"/>
  <c r="CH18" i="58"/>
  <c r="CG18" i="58"/>
  <c r="CF18" i="58"/>
  <c r="BB18" i="58"/>
  <c r="AJ18" i="58"/>
  <c r="Y18" i="58"/>
  <c r="M18" i="58"/>
  <c r="CI17" i="58"/>
  <c r="CH17" i="58"/>
  <c r="CG17" i="58"/>
  <c r="CF17" i="58"/>
  <c r="BB17" i="58"/>
  <c r="AJ17" i="58"/>
  <c r="Y17" i="58"/>
  <c r="S17" i="58"/>
  <c r="S18" i="58" s="1"/>
  <c r="S19" i="58" s="1"/>
  <c r="S20" i="58" s="1"/>
  <c r="S21" i="58" s="1"/>
  <c r="S23" i="58" s="1"/>
  <c r="S24" i="58" s="1"/>
  <c r="S25" i="58" s="1"/>
  <c r="S26" i="58" s="1"/>
  <c r="S27" i="58" s="1"/>
  <c r="S28" i="58" s="1"/>
  <c r="M17" i="58"/>
  <c r="H17" i="58"/>
  <c r="H18" i="58" s="1"/>
  <c r="H19" i="58" s="1"/>
  <c r="H20" i="58" s="1"/>
  <c r="H21" i="58" s="1"/>
  <c r="H23" i="58" s="1"/>
  <c r="H24" i="58" s="1"/>
  <c r="H25" i="58" s="1"/>
  <c r="H26" i="58" s="1"/>
  <c r="H27" i="58" s="1"/>
  <c r="H28" i="58" s="1"/>
  <c r="CI16" i="58"/>
  <c r="CH16" i="58"/>
  <c r="CG16" i="58"/>
  <c r="CF16" i="58"/>
  <c r="BB16" i="58"/>
  <c r="AJ16" i="58"/>
  <c r="C8" i="58"/>
  <c r="C7" i="58"/>
  <c r="H64" i="57"/>
  <c r="BN58" i="57"/>
  <c r="BG58" i="57"/>
  <c r="H58" i="57"/>
  <c r="BN57" i="57"/>
  <c r="BG57" i="57"/>
  <c r="BS57" i="57" s="1"/>
  <c r="H57" i="57"/>
  <c r="BN56" i="57"/>
  <c r="BG56" i="57"/>
  <c r="H56" i="57"/>
  <c r="BN55" i="57"/>
  <c r="BG55" i="57"/>
  <c r="H55" i="57"/>
  <c r="BN54" i="57"/>
  <c r="BG54" i="57"/>
  <c r="H54" i="57"/>
  <c r="H53" i="57"/>
  <c r="BL47" i="57"/>
  <c r="BC47" i="57"/>
  <c r="AX47" i="57"/>
  <c r="AO47" i="57"/>
  <c r="AJ47" i="57"/>
  <c r="AA47" i="57"/>
  <c r="V47" i="57"/>
  <c r="M47" i="57"/>
  <c r="C47" i="57"/>
  <c r="BZ46" i="57"/>
  <c r="BQ46" i="57"/>
  <c r="AX46" i="57"/>
  <c r="AO46" i="57"/>
  <c r="AJ46" i="57"/>
  <c r="AA46" i="57"/>
  <c r="V46" i="57"/>
  <c r="M46" i="57"/>
  <c r="C46" i="57"/>
  <c r="BZ45" i="57"/>
  <c r="BQ45" i="57"/>
  <c r="BL45" i="57"/>
  <c r="BC45" i="57"/>
  <c r="AJ45" i="57"/>
  <c r="AA45" i="57"/>
  <c r="V45" i="57"/>
  <c r="M45" i="57"/>
  <c r="C45" i="57"/>
  <c r="BZ44" i="57"/>
  <c r="BQ44" i="57"/>
  <c r="BL44" i="57"/>
  <c r="BC44" i="57"/>
  <c r="AX44" i="57"/>
  <c r="AO44" i="57"/>
  <c r="V44" i="57"/>
  <c r="M44" i="57"/>
  <c r="C44" i="57"/>
  <c r="BZ43" i="57"/>
  <c r="BQ43" i="57"/>
  <c r="BL43" i="57"/>
  <c r="BC43" i="57"/>
  <c r="AX43" i="57"/>
  <c r="AO43" i="57"/>
  <c r="AJ43" i="57"/>
  <c r="AA43" i="57"/>
  <c r="C43" i="57"/>
  <c r="BQ42" i="57"/>
  <c r="BC42" i="57"/>
  <c r="AO42" i="57"/>
  <c r="AA42" i="57"/>
  <c r="M42" i="57"/>
  <c r="CI36" i="57"/>
  <c r="CH36" i="57"/>
  <c r="CG36" i="57"/>
  <c r="CF36" i="57"/>
  <c r="BB36" i="57"/>
  <c r="AJ36" i="57"/>
  <c r="Y36" i="57"/>
  <c r="M36" i="57"/>
  <c r="CI35" i="57"/>
  <c r="CH35" i="57"/>
  <c r="CG35" i="57"/>
  <c r="CF35" i="57"/>
  <c r="BB35" i="57"/>
  <c r="AJ35" i="57"/>
  <c r="Y35" i="57"/>
  <c r="M35" i="57"/>
  <c r="CI34" i="57"/>
  <c r="CH34" i="57"/>
  <c r="CG34" i="57"/>
  <c r="CF34" i="57"/>
  <c r="BB34" i="57"/>
  <c r="AJ34" i="57"/>
  <c r="Y34" i="57"/>
  <c r="M34" i="57"/>
  <c r="CI33" i="57"/>
  <c r="CH33" i="57"/>
  <c r="CG33" i="57"/>
  <c r="CF33" i="57"/>
  <c r="BB33" i="57"/>
  <c r="AJ33" i="57"/>
  <c r="Y33" i="57"/>
  <c r="M33" i="57"/>
  <c r="CI32" i="57"/>
  <c r="CH32" i="57"/>
  <c r="CG32" i="57"/>
  <c r="CF32" i="57"/>
  <c r="BB32" i="57"/>
  <c r="AJ32" i="57"/>
  <c r="Y32" i="57"/>
  <c r="M32" i="57"/>
  <c r="CI31" i="57"/>
  <c r="CH31" i="57"/>
  <c r="CG31" i="57"/>
  <c r="CF31" i="57"/>
  <c r="BB31" i="57"/>
  <c r="AJ31" i="57"/>
  <c r="Y31" i="57"/>
  <c r="M31" i="57"/>
  <c r="CI30" i="57"/>
  <c r="CH30" i="57"/>
  <c r="CG30" i="57"/>
  <c r="CF30" i="57"/>
  <c r="BB30" i="57"/>
  <c r="AJ30" i="57"/>
  <c r="Y30" i="57"/>
  <c r="M30" i="57"/>
  <c r="CI29" i="57"/>
  <c r="CH29" i="57"/>
  <c r="CG29" i="57"/>
  <c r="CF29" i="57"/>
  <c r="BB29" i="57"/>
  <c r="AJ29" i="57"/>
  <c r="Y29" i="57"/>
  <c r="M29" i="57"/>
  <c r="CI28" i="57"/>
  <c r="CH28" i="57"/>
  <c r="CG28" i="57"/>
  <c r="CF28" i="57"/>
  <c r="BB28" i="57"/>
  <c r="AJ28" i="57"/>
  <c r="Y28" i="57"/>
  <c r="M28" i="57"/>
  <c r="CI27" i="57"/>
  <c r="CH27" i="57"/>
  <c r="CG27" i="57"/>
  <c r="CF27" i="57"/>
  <c r="BB27" i="57"/>
  <c r="AJ27" i="57"/>
  <c r="Y27" i="57"/>
  <c r="M27" i="57"/>
  <c r="CI25" i="57"/>
  <c r="CH25" i="57"/>
  <c r="CG25" i="57"/>
  <c r="CF25" i="57"/>
  <c r="BB25" i="57"/>
  <c r="AJ25" i="57"/>
  <c r="Y25" i="57"/>
  <c r="M25" i="57"/>
  <c r="CI24" i="57"/>
  <c r="CH24" i="57"/>
  <c r="CG24" i="57"/>
  <c r="CF24" i="57"/>
  <c r="BB24" i="57"/>
  <c r="AJ24" i="57"/>
  <c r="Y24" i="57"/>
  <c r="M24" i="57"/>
  <c r="CI23" i="57"/>
  <c r="CH23" i="57"/>
  <c r="CG23" i="57"/>
  <c r="CF23" i="57"/>
  <c r="BB23" i="57"/>
  <c r="AJ23" i="57"/>
  <c r="Y23" i="57"/>
  <c r="M23" i="57"/>
  <c r="CI22" i="57"/>
  <c r="CH22" i="57"/>
  <c r="CG22" i="57"/>
  <c r="CF22" i="57"/>
  <c r="BB22" i="57"/>
  <c r="AJ22" i="57"/>
  <c r="Y22" i="57"/>
  <c r="M22" i="57"/>
  <c r="CI21" i="57"/>
  <c r="CH21" i="57"/>
  <c r="CG21" i="57"/>
  <c r="CF21" i="57"/>
  <c r="BB21" i="57"/>
  <c r="AJ21" i="57"/>
  <c r="Y21" i="57"/>
  <c r="M21" i="57"/>
  <c r="CI20" i="57"/>
  <c r="CH20" i="57"/>
  <c r="CG20" i="57"/>
  <c r="CF20" i="57"/>
  <c r="T57" i="57" s="1"/>
  <c r="BB20" i="57"/>
  <c r="AJ20" i="57"/>
  <c r="Y20" i="57"/>
  <c r="M20" i="57"/>
  <c r="CI19" i="57"/>
  <c r="CH19" i="57"/>
  <c r="CG19" i="57"/>
  <c r="CF19" i="57"/>
  <c r="BB19" i="57"/>
  <c r="AJ19" i="57"/>
  <c r="Y19" i="57"/>
  <c r="M19" i="57"/>
  <c r="CI18" i="57"/>
  <c r="CH18" i="57"/>
  <c r="AK58" i="57" s="1"/>
  <c r="CG18" i="57"/>
  <c r="CF18" i="57"/>
  <c r="T58" i="57" s="1"/>
  <c r="BB18" i="57"/>
  <c r="AJ18" i="57"/>
  <c r="Y18" i="57"/>
  <c r="S18" i="57"/>
  <c r="S20" i="57" s="1"/>
  <c r="S22" i="57" s="1"/>
  <c r="S24" i="57" s="1"/>
  <c r="S27" i="57" s="1"/>
  <c r="S29" i="57" s="1"/>
  <c r="S31" i="57" s="1"/>
  <c r="S33" i="57" s="1"/>
  <c r="S35" i="57" s="1"/>
  <c r="M18" i="57"/>
  <c r="CI17" i="57"/>
  <c r="CH17" i="57"/>
  <c r="AK56" i="57" s="1"/>
  <c r="CG17" i="57"/>
  <c r="CF17" i="57"/>
  <c r="BB17" i="57"/>
  <c r="AJ17" i="57"/>
  <c r="S17" i="57"/>
  <c r="S19" i="57" s="1"/>
  <c r="S21" i="57" s="1"/>
  <c r="S23" i="57" s="1"/>
  <c r="S25" i="57" s="1"/>
  <c r="S28" i="57" s="1"/>
  <c r="S30" i="57" s="1"/>
  <c r="S32" i="57" s="1"/>
  <c r="S34" i="57" s="1"/>
  <c r="S36" i="57" s="1"/>
  <c r="M17" i="57"/>
  <c r="H17" i="57"/>
  <c r="H18" i="57" s="1"/>
  <c r="H19" i="57" s="1"/>
  <c r="H20" i="57" s="1"/>
  <c r="H21" i="57" s="1"/>
  <c r="H22" i="57" s="1"/>
  <c r="H23" i="57" s="1"/>
  <c r="H24" i="57" s="1"/>
  <c r="H25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CI16" i="57"/>
  <c r="CH16" i="57"/>
  <c r="CG16" i="57"/>
  <c r="CF16" i="57"/>
  <c r="BB16" i="57"/>
  <c r="AJ16" i="57"/>
  <c r="C8" i="57"/>
  <c r="C7" i="57"/>
  <c r="H54" i="56"/>
  <c r="BN48" i="56"/>
  <c r="BG48" i="56"/>
  <c r="H48" i="56"/>
  <c r="BN47" i="56"/>
  <c r="BG47" i="56"/>
  <c r="BS47" i="56" s="1"/>
  <c r="H47" i="56"/>
  <c r="BN46" i="56"/>
  <c r="BG46" i="56"/>
  <c r="H46" i="56"/>
  <c r="BN45" i="56"/>
  <c r="BG45" i="56"/>
  <c r="H45" i="56"/>
  <c r="H44" i="56"/>
  <c r="BG38" i="56"/>
  <c r="AW38" i="56"/>
  <c r="AP38" i="56"/>
  <c r="AF38" i="56"/>
  <c r="Y38" i="56"/>
  <c r="O38" i="56"/>
  <c r="C38" i="56"/>
  <c r="BX37" i="56"/>
  <c r="BN37" i="56"/>
  <c r="AP37" i="56"/>
  <c r="AF37" i="56"/>
  <c r="Y37" i="56"/>
  <c r="O37" i="56"/>
  <c r="C37" i="56"/>
  <c r="BX36" i="56"/>
  <c r="BN36" i="56"/>
  <c r="BG36" i="56"/>
  <c r="AW36" i="56"/>
  <c r="Y36" i="56"/>
  <c r="O36" i="56"/>
  <c r="C36" i="56"/>
  <c r="BX35" i="56"/>
  <c r="BN35" i="56"/>
  <c r="BG35" i="56"/>
  <c r="AW35" i="56"/>
  <c r="AP35" i="56"/>
  <c r="AF35" i="56"/>
  <c r="C35" i="56"/>
  <c r="BN34" i="56"/>
  <c r="AW34" i="56"/>
  <c r="AF34" i="56"/>
  <c r="O34" i="56"/>
  <c r="CI28" i="56"/>
  <c r="CH28" i="56"/>
  <c r="CG28" i="56"/>
  <c r="CF28" i="56"/>
  <c r="BB28" i="56"/>
  <c r="AJ28" i="56"/>
  <c r="Y28" i="56"/>
  <c r="M28" i="56"/>
  <c r="CI27" i="56"/>
  <c r="CH27" i="56"/>
  <c r="CG27" i="56"/>
  <c r="CF27" i="56"/>
  <c r="BB27" i="56"/>
  <c r="AJ27" i="56"/>
  <c r="Y27" i="56"/>
  <c r="M27" i="56"/>
  <c r="CI26" i="56"/>
  <c r="CH26" i="56"/>
  <c r="CG26" i="56"/>
  <c r="CF26" i="56"/>
  <c r="BB26" i="56"/>
  <c r="AJ26" i="56"/>
  <c r="Y26" i="56"/>
  <c r="M26" i="56"/>
  <c r="CI25" i="56"/>
  <c r="CH25" i="56"/>
  <c r="CG25" i="56"/>
  <c r="CF25" i="56"/>
  <c r="BB25" i="56"/>
  <c r="AJ25" i="56"/>
  <c r="Y25" i="56"/>
  <c r="M25" i="56"/>
  <c r="CI24" i="56"/>
  <c r="CH24" i="56"/>
  <c r="CG24" i="56"/>
  <c r="CF24" i="56"/>
  <c r="BB24" i="56"/>
  <c r="AJ24" i="56"/>
  <c r="Y24" i="56"/>
  <c r="M24" i="56"/>
  <c r="CI23" i="56"/>
  <c r="CH23" i="56"/>
  <c r="CG23" i="56"/>
  <c r="CF23" i="56"/>
  <c r="BB23" i="56"/>
  <c r="AJ23" i="56"/>
  <c r="Y23" i="56"/>
  <c r="M23" i="56"/>
  <c r="CI21" i="56"/>
  <c r="CH21" i="56"/>
  <c r="CG21" i="56"/>
  <c r="CF21" i="56"/>
  <c r="BB21" i="56"/>
  <c r="AJ21" i="56"/>
  <c r="Y21" i="56"/>
  <c r="M21" i="56"/>
  <c r="CI20" i="56"/>
  <c r="CH20" i="56"/>
  <c r="CG20" i="56"/>
  <c r="CF20" i="56"/>
  <c r="BB20" i="56"/>
  <c r="AJ20" i="56"/>
  <c r="Y20" i="56"/>
  <c r="M20" i="56"/>
  <c r="CI19" i="56"/>
  <c r="CH19" i="56"/>
  <c r="CG19" i="56"/>
  <c r="CF19" i="56"/>
  <c r="BB19" i="56"/>
  <c r="AJ19" i="56"/>
  <c r="Y19" i="56"/>
  <c r="M19" i="56"/>
  <c r="CI18" i="56"/>
  <c r="CH18" i="56"/>
  <c r="CG18" i="56"/>
  <c r="CF18" i="56"/>
  <c r="BB18" i="56"/>
  <c r="AJ18" i="56"/>
  <c r="Y18" i="56"/>
  <c r="M18" i="56"/>
  <c r="CI17" i="56"/>
  <c r="CH17" i="56"/>
  <c r="CG17" i="56"/>
  <c r="CF17" i="56"/>
  <c r="T47" i="56" s="1"/>
  <c r="BB17" i="56"/>
  <c r="AJ17" i="56"/>
  <c r="Y17" i="56"/>
  <c r="S17" i="56"/>
  <c r="S18" i="56" s="1"/>
  <c r="S19" i="56" s="1"/>
  <c r="S20" i="56" s="1"/>
  <c r="S21" i="56" s="1"/>
  <c r="S23" i="56" s="1"/>
  <c r="S24" i="56" s="1"/>
  <c r="S25" i="56" s="1"/>
  <c r="S26" i="56" s="1"/>
  <c r="S27" i="56" s="1"/>
  <c r="S28" i="56" s="1"/>
  <c r="M17" i="56"/>
  <c r="H17" i="56"/>
  <c r="H18" i="56" s="1"/>
  <c r="H19" i="56" s="1"/>
  <c r="H20" i="56" s="1"/>
  <c r="H21" i="56" s="1"/>
  <c r="H23" i="56" s="1"/>
  <c r="H24" i="56" s="1"/>
  <c r="H25" i="56" s="1"/>
  <c r="H26" i="56" s="1"/>
  <c r="H27" i="56" s="1"/>
  <c r="H28" i="56" s="1"/>
  <c r="CI16" i="56"/>
  <c r="CH16" i="56"/>
  <c r="AK45" i="56" s="1"/>
  <c r="CG16" i="56"/>
  <c r="CF16" i="56"/>
  <c r="BB16" i="56"/>
  <c r="AJ16" i="56"/>
  <c r="C8" i="56"/>
  <c r="C7" i="56"/>
  <c r="H77" i="43"/>
  <c r="Z48" i="56" l="1"/>
  <c r="AK79" i="59"/>
  <c r="AK84" i="59"/>
  <c r="BS84" i="59"/>
  <c r="BS56" i="60"/>
  <c r="BS82" i="59"/>
  <c r="T45" i="56"/>
  <c r="Z46" i="58"/>
  <c r="AV48" i="58"/>
  <c r="Z45" i="56"/>
  <c r="AK47" i="58"/>
  <c r="BS48" i="58"/>
  <c r="BS80" i="59"/>
  <c r="T45" i="61"/>
  <c r="H58" i="66"/>
  <c r="BG56" i="66"/>
  <c r="BG55" i="66"/>
  <c r="Z56" i="66"/>
  <c r="BS58" i="66"/>
  <c r="T58" i="66"/>
  <c r="T57" i="66"/>
  <c r="C55" i="66"/>
  <c r="BX57" i="66"/>
  <c r="AV56" i="66"/>
  <c r="BS55" i="66"/>
  <c r="AK57" i="66"/>
  <c r="AV55" i="66"/>
  <c r="H57" i="66"/>
  <c r="BN58" i="66"/>
  <c r="AK56" i="66"/>
  <c r="C58" i="66"/>
  <c r="BN55" i="66"/>
  <c r="Z57" i="66"/>
  <c r="BX58" i="66"/>
  <c r="BG58" i="66"/>
  <c r="T56" i="66"/>
  <c r="BS57" i="66"/>
  <c r="BX55" i="66"/>
  <c r="AV57" i="66"/>
  <c r="T55" i="66"/>
  <c r="BS56" i="66"/>
  <c r="AK58" i="66"/>
  <c r="H56" i="66"/>
  <c r="BN57" i="66"/>
  <c r="AK55" i="66"/>
  <c r="C57" i="66"/>
  <c r="H55" i="66"/>
  <c r="BN56" i="66"/>
  <c r="Z58" i="66"/>
  <c r="C56" i="66"/>
  <c r="BG57" i="66"/>
  <c r="Z55" i="66"/>
  <c r="BX56" i="66"/>
  <c r="C47" i="65"/>
  <c r="C45" i="65"/>
  <c r="CB48" i="65"/>
  <c r="BX58" i="65" s="1"/>
  <c r="C46" i="65"/>
  <c r="C48" i="65"/>
  <c r="BX47" i="64"/>
  <c r="CB47" i="64" s="1"/>
  <c r="BX48" i="64"/>
  <c r="CB48" i="64" s="1"/>
  <c r="BX45" i="64"/>
  <c r="CB46" i="64"/>
  <c r="T45" i="62"/>
  <c r="Z46" i="62"/>
  <c r="Z47" i="62"/>
  <c r="BX47" i="62" s="1"/>
  <c r="CB47" i="62" s="1"/>
  <c r="Z45" i="62"/>
  <c r="Z48" i="62"/>
  <c r="BS45" i="62"/>
  <c r="AK45" i="62"/>
  <c r="AV46" i="62"/>
  <c r="BS46" i="62"/>
  <c r="T47" i="62"/>
  <c r="AV45" i="62"/>
  <c r="T46" i="62"/>
  <c r="AK48" i="62"/>
  <c r="BX48" i="62" s="1"/>
  <c r="AV48" i="62"/>
  <c r="AK46" i="62"/>
  <c r="AV47" i="62"/>
  <c r="Z46" i="61"/>
  <c r="Z47" i="61"/>
  <c r="BX47" i="61" s="1"/>
  <c r="CB47" i="61" s="1"/>
  <c r="AV46" i="61"/>
  <c r="Z48" i="61"/>
  <c r="Z45" i="61"/>
  <c r="BS45" i="61"/>
  <c r="AK45" i="61"/>
  <c r="BS46" i="61"/>
  <c r="AV45" i="61"/>
  <c r="T46" i="61"/>
  <c r="AK48" i="61"/>
  <c r="BX48" i="61" s="1"/>
  <c r="AV48" i="61"/>
  <c r="T47" i="61"/>
  <c r="AV47" i="61"/>
  <c r="AK46" i="61"/>
  <c r="AK55" i="60"/>
  <c r="BS54" i="60"/>
  <c r="Z58" i="60"/>
  <c r="BX58" i="60" s="1"/>
  <c r="AV58" i="60"/>
  <c r="Z55" i="60"/>
  <c r="Z57" i="60"/>
  <c r="AK57" i="60"/>
  <c r="BS55" i="60"/>
  <c r="AV55" i="60"/>
  <c r="T56" i="60"/>
  <c r="Z56" i="60"/>
  <c r="BX56" i="60" s="1"/>
  <c r="CB56" i="60" s="1"/>
  <c r="T54" i="60"/>
  <c r="T55" i="60"/>
  <c r="Z54" i="60"/>
  <c r="AV56" i="60"/>
  <c r="T57" i="60"/>
  <c r="AK54" i="60"/>
  <c r="T58" i="60"/>
  <c r="AV57" i="60"/>
  <c r="AK80" i="59"/>
  <c r="BS78" i="59"/>
  <c r="T78" i="59"/>
  <c r="Z79" i="59"/>
  <c r="BX79" i="59" s="1"/>
  <c r="CA79" i="59" s="1"/>
  <c r="T81" i="59"/>
  <c r="AV78" i="59"/>
  <c r="Z78" i="59"/>
  <c r="BS79" i="59"/>
  <c r="Z80" i="59"/>
  <c r="BX80" i="59" s="1"/>
  <c r="CA80" i="59" s="1"/>
  <c r="AV83" i="59"/>
  <c r="T84" i="59"/>
  <c r="AV80" i="59"/>
  <c r="AK83" i="59"/>
  <c r="Z84" i="59"/>
  <c r="BX84" i="59" s="1"/>
  <c r="CA84" i="59" s="1"/>
  <c r="AV79" i="59"/>
  <c r="Z82" i="59"/>
  <c r="AV84" i="59"/>
  <c r="AV81" i="59"/>
  <c r="BS83" i="59"/>
  <c r="T82" i="59"/>
  <c r="T80" i="59"/>
  <c r="Z83" i="59"/>
  <c r="AK78" i="59"/>
  <c r="AK82" i="59"/>
  <c r="Z81" i="59"/>
  <c r="T79" i="59"/>
  <c r="AK81" i="59"/>
  <c r="AV82" i="59"/>
  <c r="Z48" i="58"/>
  <c r="BS45" i="58"/>
  <c r="Z45" i="58"/>
  <c r="Z47" i="58"/>
  <c r="BX47" i="58" s="1"/>
  <c r="AK45" i="58"/>
  <c r="T48" i="58"/>
  <c r="BS47" i="58"/>
  <c r="AV45" i="58"/>
  <c r="BS46" i="58"/>
  <c r="T45" i="58"/>
  <c r="BX46" i="58"/>
  <c r="T46" i="58"/>
  <c r="AK48" i="58"/>
  <c r="AK46" i="58"/>
  <c r="AV46" i="58"/>
  <c r="T47" i="58"/>
  <c r="AV47" i="58"/>
  <c r="AV58" i="57"/>
  <c r="AK55" i="57"/>
  <c r="BS58" i="57"/>
  <c r="Z55" i="57"/>
  <c r="Z58" i="57"/>
  <c r="BX58" i="57" s="1"/>
  <c r="CB58" i="57" s="1"/>
  <c r="AV56" i="57"/>
  <c r="Z57" i="57"/>
  <c r="AV54" i="57"/>
  <c r="AK57" i="57"/>
  <c r="AK54" i="57"/>
  <c r="BS54" i="57"/>
  <c r="T55" i="57"/>
  <c r="BS55" i="57"/>
  <c r="AV55" i="57"/>
  <c r="T56" i="57"/>
  <c r="Z56" i="57"/>
  <c r="BX56" i="57" s="1"/>
  <c r="CB56" i="57" s="1"/>
  <c r="T54" i="57"/>
  <c r="BS56" i="57"/>
  <c r="Z54" i="57"/>
  <c r="AV57" i="57"/>
  <c r="BS48" i="56"/>
  <c r="Z46" i="56"/>
  <c r="Z47" i="56"/>
  <c r="BS45" i="56"/>
  <c r="AK47" i="56"/>
  <c r="AV46" i="56"/>
  <c r="BS46" i="56"/>
  <c r="BX45" i="56"/>
  <c r="AK46" i="56"/>
  <c r="AV45" i="56"/>
  <c r="T46" i="56"/>
  <c r="AK48" i="56"/>
  <c r="BX48" i="56" s="1"/>
  <c r="AV48" i="56"/>
  <c r="AV47" i="56"/>
  <c r="T48" i="56"/>
  <c r="C8" i="42"/>
  <c r="C7" i="42"/>
  <c r="C8" i="43"/>
  <c r="C7" i="43"/>
  <c r="C8" i="26"/>
  <c r="C7" i="26"/>
  <c r="BX55" i="57" l="1"/>
  <c r="CB55" i="57" s="1"/>
  <c r="BX55" i="60"/>
  <c r="CB55" i="60" s="1"/>
  <c r="C56" i="65"/>
  <c r="C58" i="65"/>
  <c r="BN58" i="65"/>
  <c r="AK55" i="65"/>
  <c r="BX56" i="65"/>
  <c r="H55" i="65"/>
  <c r="BS55" i="65"/>
  <c r="AK56" i="65"/>
  <c r="BG58" i="65"/>
  <c r="Z56" i="65"/>
  <c r="H58" i="65"/>
  <c r="AK57" i="65"/>
  <c r="Z58" i="65"/>
  <c r="AV55" i="65"/>
  <c r="AV56" i="65"/>
  <c r="C57" i="65"/>
  <c r="BX57" i="65"/>
  <c r="BG57" i="65"/>
  <c r="Z55" i="65"/>
  <c r="AV58" i="65"/>
  <c r="BS57" i="65"/>
  <c r="T55" i="65"/>
  <c r="AK58" i="65"/>
  <c r="Z57" i="65"/>
  <c r="C55" i="65"/>
  <c r="BG56" i="65"/>
  <c r="T58" i="65"/>
  <c r="H57" i="65"/>
  <c r="BG55" i="65"/>
  <c r="T57" i="65"/>
  <c r="BS58" i="65"/>
  <c r="AV57" i="65"/>
  <c r="H56" i="65"/>
  <c r="BN57" i="65"/>
  <c r="T56" i="65"/>
  <c r="BX55" i="65"/>
  <c r="BS56" i="65"/>
  <c r="BN56" i="65"/>
  <c r="BN55" i="65"/>
  <c r="C45" i="64"/>
  <c r="C46" i="64"/>
  <c r="C47" i="64"/>
  <c r="C48" i="64"/>
  <c r="CB45" i="64"/>
  <c r="BX58" i="64" s="1"/>
  <c r="BX46" i="62"/>
  <c r="C46" i="62" s="1"/>
  <c r="BX45" i="62"/>
  <c r="CB45" i="62" s="1"/>
  <c r="CB48" i="62"/>
  <c r="BX46" i="61"/>
  <c r="CB46" i="61" s="1"/>
  <c r="BX45" i="61"/>
  <c r="CB45" i="61" s="1"/>
  <c r="C47" i="61"/>
  <c r="CB48" i="61"/>
  <c r="BX54" i="60"/>
  <c r="BX57" i="60"/>
  <c r="CB57" i="60" s="1"/>
  <c r="C54" i="60"/>
  <c r="CB54" i="60"/>
  <c r="C57" i="60"/>
  <c r="C56" i="60"/>
  <c r="CB58" i="60"/>
  <c r="BX82" i="59"/>
  <c r="CA82" i="59" s="1"/>
  <c r="BX81" i="59"/>
  <c r="CA81" i="59" s="1"/>
  <c r="BX78" i="59"/>
  <c r="CA78" i="59" s="1"/>
  <c r="BG92" i="59" s="1"/>
  <c r="BX83" i="59"/>
  <c r="CA83" i="59" s="1"/>
  <c r="C84" i="59"/>
  <c r="BX48" i="58"/>
  <c r="C48" i="58" s="1"/>
  <c r="BX45" i="58"/>
  <c r="C46" i="58" s="1"/>
  <c r="CB46" i="58"/>
  <c r="CB47" i="58"/>
  <c r="BX54" i="57"/>
  <c r="C54" i="57" s="1"/>
  <c r="BX57" i="57"/>
  <c r="CB57" i="57" s="1"/>
  <c r="C57" i="57"/>
  <c r="BX46" i="56"/>
  <c r="C46" i="56" s="1"/>
  <c r="BX47" i="56"/>
  <c r="CB47" i="56" s="1"/>
  <c r="C48" i="56"/>
  <c r="CB48" i="56"/>
  <c r="CB45" i="56"/>
  <c r="H70" i="26"/>
  <c r="H69" i="26"/>
  <c r="H68" i="26"/>
  <c r="H67" i="26"/>
  <c r="H66" i="26"/>
  <c r="H65" i="26"/>
  <c r="C58" i="26"/>
  <c r="C57" i="26"/>
  <c r="C56" i="26"/>
  <c r="C55" i="26"/>
  <c r="C54" i="26"/>
  <c r="C53" i="26"/>
  <c r="H64" i="26"/>
  <c r="H76" i="26"/>
  <c r="H90" i="43"/>
  <c r="BN84" i="43"/>
  <c r="BG84" i="43"/>
  <c r="H84" i="43"/>
  <c r="BS83" i="43"/>
  <c r="BN83" i="43"/>
  <c r="BG83" i="43"/>
  <c r="H83" i="43"/>
  <c r="BN82" i="43"/>
  <c r="BG82" i="43"/>
  <c r="BS82" i="43" s="1"/>
  <c r="H82" i="43"/>
  <c r="BN81" i="43"/>
  <c r="BG81" i="43"/>
  <c r="H81" i="43"/>
  <c r="BN80" i="43"/>
  <c r="BG80" i="43"/>
  <c r="H80" i="43"/>
  <c r="BN79" i="43"/>
  <c r="BG79" i="43"/>
  <c r="H79" i="43"/>
  <c r="BN78" i="43"/>
  <c r="BG78" i="43"/>
  <c r="H78" i="43"/>
  <c r="BQ71" i="43"/>
  <c r="BK71" i="43"/>
  <c r="BG71" i="43"/>
  <c r="BA71" i="43"/>
  <c r="AW71" i="43"/>
  <c r="AQ71" i="43"/>
  <c r="AM71" i="43"/>
  <c r="AG71" i="43"/>
  <c r="AC71" i="43"/>
  <c r="W71" i="43"/>
  <c r="S71" i="43"/>
  <c r="M71" i="43"/>
  <c r="C71" i="43"/>
  <c r="CA70" i="43"/>
  <c r="BU70" i="43"/>
  <c r="BG70" i="43"/>
  <c r="BA70" i="43"/>
  <c r="AW70" i="43"/>
  <c r="AQ70" i="43"/>
  <c r="AM70" i="43"/>
  <c r="AG70" i="43"/>
  <c r="AC70" i="43"/>
  <c r="W70" i="43"/>
  <c r="S70" i="43"/>
  <c r="M70" i="43"/>
  <c r="C70" i="43"/>
  <c r="CA69" i="43"/>
  <c r="BU69" i="43"/>
  <c r="BQ69" i="43"/>
  <c r="BK69" i="43"/>
  <c r="AW69" i="43"/>
  <c r="AQ69" i="43"/>
  <c r="AM69" i="43"/>
  <c r="AG69" i="43"/>
  <c r="AC69" i="43"/>
  <c r="W69" i="43"/>
  <c r="S69" i="43"/>
  <c r="M69" i="43"/>
  <c r="C69" i="43"/>
  <c r="CA68" i="43"/>
  <c r="BU68" i="43"/>
  <c r="BQ68" i="43"/>
  <c r="BK68" i="43"/>
  <c r="BG68" i="43"/>
  <c r="BA68" i="43"/>
  <c r="AM68" i="43"/>
  <c r="AG68" i="43"/>
  <c r="AC68" i="43"/>
  <c r="W68" i="43"/>
  <c r="S68" i="43"/>
  <c r="M68" i="43"/>
  <c r="C68" i="43"/>
  <c r="CA67" i="43"/>
  <c r="BU67" i="43"/>
  <c r="BQ67" i="43"/>
  <c r="BK67" i="43"/>
  <c r="BG67" i="43"/>
  <c r="BA67" i="43"/>
  <c r="AW67" i="43"/>
  <c r="AQ67" i="43"/>
  <c r="AC67" i="43"/>
  <c r="W67" i="43"/>
  <c r="S67" i="43"/>
  <c r="M67" i="43"/>
  <c r="C67" i="43"/>
  <c r="CA66" i="43"/>
  <c r="BU66" i="43"/>
  <c r="BQ66" i="43"/>
  <c r="BK66" i="43"/>
  <c r="BG66" i="43"/>
  <c r="BA66" i="43"/>
  <c r="AW66" i="43"/>
  <c r="AQ66" i="43"/>
  <c r="AM66" i="43"/>
  <c r="AG66" i="43"/>
  <c r="S66" i="43"/>
  <c r="M66" i="43"/>
  <c r="C66" i="43"/>
  <c r="CA65" i="43"/>
  <c r="BU65" i="43"/>
  <c r="BQ65" i="43"/>
  <c r="BK65" i="43"/>
  <c r="BG65" i="43"/>
  <c r="BA65" i="43"/>
  <c r="AW65" i="43"/>
  <c r="AQ65" i="43"/>
  <c r="AM65" i="43"/>
  <c r="AG65" i="43"/>
  <c r="AC65" i="43"/>
  <c r="W65" i="43"/>
  <c r="C65" i="43"/>
  <c r="BU64" i="43"/>
  <c r="BK64" i="43"/>
  <c r="BA64" i="43"/>
  <c r="AQ64" i="43"/>
  <c r="AG64" i="43"/>
  <c r="W64" i="43"/>
  <c r="M64" i="43"/>
  <c r="CJ58" i="43"/>
  <c r="CI58" i="43"/>
  <c r="CH58" i="43"/>
  <c r="CG58" i="43"/>
  <c r="BB58" i="43"/>
  <c r="AJ58" i="43"/>
  <c r="Y58" i="43"/>
  <c r="M58" i="43"/>
  <c r="CJ57" i="43"/>
  <c r="CI57" i="43"/>
  <c r="CH57" i="43"/>
  <c r="CG57" i="43"/>
  <c r="BB57" i="43"/>
  <c r="AJ57" i="43"/>
  <c r="Y57" i="43"/>
  <c r="M57" i="43"/>
  <c r="CJ56" i="43"/>
  <c r="CI56" i="43"/>
  <c r="CH56" i="43"/>
  <c r="CG56" i="43"/>
  <c r="BB56" i="43"/>
  <c r="AJ56" i="43"/>
  <c r="Y56" i="43"/>
  <c r="M56" i="43"/>
  <c r="CJ55" i="43"/>
  <c r="CI55" i="43"/>
  <c r="CH55" i="43"/>
  <c r="CG55" i="43"/>
  <c r="BB55" i="43"/>
  <c r="AJ55" i="43"/>
  <c r="Y55" i="43"/>
  <c r="M55" i="43"/>
  <c r="CJ54" i="43"/>
  <c r="CI54" i="43"/>
  <c r="CH54" i="43"/>
  <c r="CG54" i="43"/>
  <c r="BB54" i="43"/>
  <c r="AJ54" i="43"/>
  <c r="Y54" i="43"/>
  <c r="M54" i="43"/>
  <c r="CJ53" i="43"/>
  <c r="CI53" i="43"/>
  <c r="CH53" i="43"/>
  <c r="CG53" i="43"/>
  <c r="BB53" i="43"/>
  <c r="AJ53" i="43"/>
  <c r="Y53" i="43"/>
  <c r="M53" i="43"/>
  <c r="CJ52" i="43"/>
  <c r="CI52" i="43"/>
  <c r="CH52" i="43"/>
  <c r="CG52" i="43"/>
  <c r="BB52" i="43"/>
  <c r="AJ52" i="43"/>
  <c r="Y52" i="43"/>
  <c r="M52" i="43"/>
  <c r="CJ51" i="43"/>
  <c r="CI51" i="43"/>
  <c r="CH51" i="43"/>
  <c r="CG51" i="43"/>
  <c r="BB51" i="43"/>
  <c r="AJ51" i="43"/>
  <c r="Y51" i="43"/>
  <c r="M51" i="43"/>
  <c r="CJ50" i="43"/>
  <c r="CI50" i="43"/>
  <c r="CH50" i="43"/>
  <c r="CG50" i="43"/>
  <c r="BB50" i="43"/>
  <c r="AJ50" i="43"/>
  <c r="Y50" i="43"/>
  <c r="M50" i="43"/>
  <c r="CJ49" i="43"/>
  <c r="CI49" i="43"/>
  <c r="CH49" i="43"/>
  <c r="CG49" i="43"/>
  <c r="BB49" i="43"/>
  <c r="AJ49" i="43"/>
  <c r="Y49" i="43"/>
  <c r="M49" i="43"/>
  <c r="CJ48" i="43"/>
  <c r="CI48" i="43"/>
  <c r="CH48" i="43"/>
  <c r="CG48" i="43"/>
  <c r="BB48" i="43"/>
  <c r="AJ48" i="43"/>
  <c r="Y48" i="43"/>
  <c r="M48" i="43"/>
  <c r="CJ47" i="43"/>
  <c r="CI47" i="43"/>
  <c r="CH47" i="43"/>
  <c r="CG47" i="43"/>
  <c r="BB47" i="43"/>
  <c r="AJ47" i="43"/>
  <c r="Y47" i="43"/>
  <c r="M47" i="43"/>
  <c r="CJ46" i="43"/>
  <c r="CI46" i="43"/>
  <c r="CH46" i="43"/>
  <c r="CG46" i="43"/>
  <c r="BB46" i="43"/>
  <c r="AJ46" i="43"/>
  <c r="Y46" i="43"/>
  <c r="M46" i="43"/>
  <c r="CJ45" i="43"/>
  <c r="CI45" i="43"/>
  <c r="CH45" i="43"/>
  <c r="CG45" i="43"/>
  <c r="BB45" i="43"/>
  <c r="AJ45" i="43"/>
  <c r="Y45" i="43"/>
  <c r="M45" i="43"/>
  <c r="CJ44" i="43"/>
  <c r="CI44" i="43"/>
  <c r="CH44" i="43"/>
  <c r="CG44" i="43"/>
  <c r="BB44" i="43"/>
  <c r="AJ44" i="43"/>
  <c r="Y44" i="43"/>
  <c r="M44" i="43"/>
  <c r="CJ43" i="43"/>
  <c r="CI43" i="43"/>
  <c r="CH43" i="43"/>
  <c r="CG43" i="43"/>
  <c r="BB43" i="43"/>
  <c r="AJ43" i="43"/>
  <c r="Y43" i="43"/>
  <c r="M43" i="43"/>
  <c r="CJ42" i="43"/>
  <c r="CI42" i="43"/>
  <c r="CH42" i="43"/>
  <c r="CG42" i="43"/>
  <c r="BB42" i="43"/>
  <c r="AJ42" i="43"/>
  <c r="Y42" i="43"/>
  <c r="M42" i="43"/>
  <c r="CJ41" i="43"/>
  <c r="CI41" i="43"/>
  <c r="CH41" i="43"/>
  <c r="CG41" i="43"/>
  <c r="BB41" i="43"/>
  <c r="AJ41" i="43"/>
  <c r="Y41" i="43"/>
  <c r="M41" i="43"/>
  <c r="CJ40" i="43"/>
  <c r="CI40" i="43"/>
  <c r="CH40" i="43"/>
  <c r="CG40" i="43"/>
  <c r="BB40" i="43"/>
  <c r="AJ40" i="43"/>
  <c r="Y40" i="43"/>
  <c r="M40" i="43"/>
  <c r="CJ39" i="43"/>
  <c r="CI39" i="43"/>
  <c r="CH39" i="43"/>
  <c r="CG39" i="43"/>
  <c r="BB39" i="43"/>
  <c r="AJ39" i="43"/>
  <c r="Y39" i="43"/>
  <c r="M39" i="43"/>
  <c r="CJ38" i="43"/>
  <c r="CI38" i="43"/>
  <c r="CH38" i="43"/>
  <c r="CG38" i="43"/>
  <c r="BB38" i="43"/>
  <c r="AJ38" i="43"/>
  <c r="Y38" i="43"/>
  <c r="M38" i="43"/>
  <c r="CJ36" i="43"/>
  <c r="CI36" i="43"/>
  <c r="CH36" i="43"/>
  <c r="CG36" i="43"/>
  <c r="BB36" i="43"/>
  <c r="AJ36" i="43"/>
  <c r="Y36" i="43"/>
  <c r="M36" i="43"/>
  <c r="CJ35" i="43"/>
  <c r="CI35" i="43"/>
  <c r="CH35" i="43"/>
  <c r="CG35" i="43"/>
  <c r="BB35" i="43"/>
  <c r="AJ35" i="43"/>
  <c r="Y35" i="43"/>
  <c r="M35" i="43"/>
  <c r="CJ34" i="43"/>
  <c r="CI34" i="43"/>
  <c r="CH34" i="43"/>
  <c r="CG34" i="43"/>
  <c r="BB34" i="43"/>
  <c r="AJ34" i="43"/>
  <c r="Y34" i="43"/>
  <c r="M34" i="43"/>
  <c r="CJ33" i="43"/>
  <c r="CI33" i="43"/>
  <c r="CH33" i="43"/>
  <c r="CG33" i="43"/>
  <c r="BB33" i="43"/>
  <c r="AJ33" i="43"/>
  <c r="Y33" i="43"/>
  <c r="M33" i="43"/>
  <c r="CJ32" i="43"/>
  <c r="CI32" i="43"/>
  <c r="CH32" i="43"/>
  <c r="CG32" i="43"/>
  <c r="BB32" i="43"/>
  <c r="AJ32" i="43"/>
  <c r="Y32" i="43"/>
  <c r="M32" i="43"/>
  <c r="CJ31" i="43"/>
  <c r="CI31" i="43"/>
  <c r="CH31" i="43"/>
  <c r="CG31" i="43"/>
  <c r="BB31" i="43"/>
  <c r="AJ31" i="43"/>
  <c r="Y31" i="43"/>
  <c r="M31" i="43"/>
  <c r="CJ30" i="43"/>
  <c r="CI30" i="43"/>
  <c r="CH30" i="43"/>
  <c r="CG30" i="43"/>
  <c r="BB30" i="43"/>
  <c r="AJ30" i="43"/>
  <c r="Y30" i="43"/>
  <c r="M30" i="43"/>
  <c r="CJ29" i="43"/>
  <c r="CI29" i="43"/>
  <c r="CH29" i="43"/>
  <c r="CG29" i="43"/>
  <c r="BB29" i="43"/>
  <c r="AJ29" i="43"/>
  <c r="Y29" i="43"/>
  <c r="M29" i="43"/>
  <c r="CJ28" i="43"/>
  <c r="CI28" i="43"/>
  <c r="CH28" i="43"/>
  <c r="CG28" i="43"/>
  <c r="BB28" i="43"/>
  <c r="AJ28" i="43"/>
  <c r="Y28" i="43"/>
  <c r="M28" i="43"/>
  <c r="CJ27" i="43"/>
  <c r="CI27" i="43"/>
  <c r="CH27" i="43"/>
  <c r="CG27" i="43"/>
  <c r="BB27" i="43"/>
  <c r="AJ27" i="43"/>
  <c r="Y27" i="43"/>
  <c r="M27" i="43"/>
  <c r="CJ26" i="43"/>
  <c r="CI26" i="43"/>
  <c r="CH26" i="43"/>
  <c r="CG26" i="43"/>
  <c r="BB26" i="43"/>
  <c r="AJ26" i="43"/>
  <c r="Y26" i="43"/>
  <c r="M26" i="43"/>
  <c r="CJ25" i="43"/>
  <c r="CI25" i="43"/>
  <c r="CH25" i="43"/>
  <c r="CG25" i="43"/>
  <c r="BB25" i="43"/>
  <c r="AJ25" i="43"/>
  <c r="Y25" i="43"/>
  <c r="M25" i="43"/>
  <c r="CJ24" i="43"/>
  <c r="CI24" i="43"/>
  <c r="CH24" i="43"/>
  <c r="CG24" i="43"/>
  <c r="BB24" i="43"/>
  <c r="AJ24" i="43"/>
  <c r="Y24" i="43"/>
  <c r="M24" i="43"/>
  <c r="CJ23" i="43"/>
  <c r="CI23" i="43"/>
  <c r="CH23" i="43"/>
  <c r="CG23" i="43"/>
  <c r="BB23" i="43"/>
  <c r="AJ23" i="43"/>
  <c r="Y23" i="43"/>
  <c r="M23" i="43"/>
  <c r="CJ22" i="43"/>
  <c r="CI22" i="43"/>
  <c r="CH22" i="43"/>
  <c r="CG22" i="43"/>
  <c r="BB22" i="43"/>
  <c r="AJ22" i="43"/>
  <c r="Y22" i="43"/>
  <c r="M22" i="43"/>
  <c r="CJ21" i="43"/>
  <c r="CI21" i="43"/>
  <c r="CH21" i="43"/>
  <c r="CG21" i="43"/>
  <c r="BB21" i="43"/>
  <c r="AJ21" i="43"/>
  <c r="Y21" i="43"/>
  <c r="M21" i="43"/>
  <c r="CJ20" i="43"/>
  <c r="CI20" i="43"/>
  <c r="CH20" i="43"/>
  <c r="CG20" i="43"/>
  <c r="BB20" i="43"/>
  <c r="AJ20" i="43"/>
  <c r="Y20" i="43"/>
  <c r="M20" i="43"/>
  <c r="CJ19" i="43"/>
  <c r="CI19" i="43"/>
  <c r="CH19" i="43"/>
  <c r="CG19" i="43"/>
  <c r="T78" i="43" s="1"/>
  <c r="BB19" i="43"/>
  <c r="AJ19" i="43"/>
  <c r="Y19" i="43"/>
  <c r="S19" i="43"/>
  <c r="S22" i="43" s="1"/>
  <c r="S25" i="43" s="1"/>
  <c r="S28" i="43" s="1"/>
  <c r="S31" i="43" s="1"/>
  <c r="S34" i="43" s="1"/>
  <c r="S38" i="43" s="1"/>
  <c r="S41" i="43" s="1"/>
  <c r="S44" i="43" s="1"/>
  <c r="S47" i="43" s="1"/>
  <c r="S50" i="43" s="1"/>
  <c r="S53" i="43" s="1"/>
  <c r="S56" i="43" s="1"/>
  <c r="M19" i="43"/>
  <c r="CJ18" i="43"/>
  <c r="CI18" i="43"/>
  <c r="AK82" i="43" s="1"/>
  <c r="CH18" i="43"/>
  <c r="AV83" i="43" s="1"/>
  <c r="CG18" i="43"/>
  <c r="BB18" i="43"/>
  <c r="AJ18" i="43"/>
  <c r="S18" i="43"/>
  <c r="S21" i="43" s="1"/>
  <c r="S24" i="43" s="1"/>
  <c r="S27" i="43" s="1"/>
  <c r="S30" i="43" s="1"/>
  <c r="S33" i="43" s="1"/>
  <c r="S36" i="43" s="1"/>
  <c r="S40" i="43" s="1"/>
  <c r="S43" i="43" s="1"/>
  <c r="S46" i="43" s="1"/>
  <c r="S49" i="43" s="1"/>
  <c r="S52" i="43" s="1"/>
  <c r="S55" i="43" s="1"/>
  <c r="S58" i="43" s="1"/>
  <c r="M18" i="43"/>
  <c r="CJ17" i="43"/>
  <c r="CI17" i="43"/>
  <c r="CH17" i="43"/>
  <c r="CG17" i="43"/>
  <c r="BB17" i="43"/>
  <c r="AJ17" i="43"/>
  <c r="S17" i="43"/>
  <c r="S20" i="43" s="1"/>
  <c r="S23" i="43" s="1"/>
  <c r="S26" i="43" s="1"/>
  <c r="S29" i="43" s="1"/>
  <c r="S32" i="43" s="1"/>
  <c r="S35" i="43" s="1"/>
  <c r="S39" i="43" s="1"/>
  <c r="S42" i="43" s="1"/>
  <c r="S45" i="43" s="1"/>
  <c r="S48" i="43" s="1"/>
  <c r="S51" i="43" s="1"/>
  <c r="S54" i="43" s="1"/>
  <c r="S57" i="43" s="1"/>
  <c r="M17" i="43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8" i="43" s="1"/>
  <c r="H39" i="43" s="1"/>
  <c r="H40" i="43" s="1"/>
  <c r="H41" i="43" s="1"/>
  <c r="H42" i="43" s="1"/>
  <c r="H43" i="43" s="1"/>
  <c r="H44" i="43" s="1"/>
  <c r="H45" i="43" s="1"/>
  <c r="H46" i="43" s="1"/>
  <c r="H47" i="43" s="1"/>
  <c r="H48" i="43" s="1"/>
  <c r="H49" i="43" s="1"/>
  <c r="H50" i="43" s="1"/>
  <c r="H51" i="43" s="1"/>
  <c r="H52" i="43" s="1"/>
  <c r="H53" i="43" s="1"/>
  <c r="H54" i="43" s="1"/>
  <c r="H55" i="43" s="1"/>
  <c r="H56" i="43" s="1"/>
  <c r="H57" i="43" s="1"/>
  <c r="H58" i="43" s="1"/>
  <c r="CJ16" i="43"/>
  <c r="CI16" i="43"/>
  <c r="AK78" i="43" s="1"/>
  <c r="CH16" i="43"/>
  <c r="CG16" i="43"/>
  <c r="BB16" i="43"/>
  <c r="AJ16" i="43"/>
  <c r="H64" i="42"/>
  <c r="BN58" i="42"/>
  <c r="BG58" i="42"/>
  <c r="BS58" i="42" s="1"/>
  <c r="H58" i="42"/>
  <c r="BN57" i="42"/>
  <c r="BG57" i="42"/>
  <c r="H57" i="42"/>
  <c r="BN56" i="42"/>
  <c r="BG56" i="42"/>
  <c r="H56" i="42"/>
  <c r="BN55" i="42"/>
  <c r="BG55" i="42"/>
  <c r="H55" i="42"/>
  <c r="BN54" i="42"/>
  <c r="BG54" i="42"/>
  <c r="BS54" i="42" s="1"/>
  <c r="H54" i="42"/>
  <c r="H53" i="42"/>
  <c r="BL47" i="42"/>
  <c r="BC47" i="42"/>
  <c r="AX47" i="42"/>
  <c r="AO47" i="42"/>
  <c r="AJ47" i="42"/>
  <c r="AA47" i="42"/>
  <c r="V47" i="42"/>
  <c r="M47" i="42"/>
  <c r="C47" i="42"/>
  <c r="BZ46" i="42"/>
  <c r="BQ46" i="42"/>
  <c r="AX46" i="42"/>
  <c r="AO46" i="42"/>
  <c r="AJ46" i="42"/>
  <c r="AA46" i="42"/>
  <c r="V46" i="42"/>
  <c r="M46" i="42"/>
  <c r="C46" i="42"/>
  <c r="BZ45" i="42"/>
  <c r="BQ45" i="42"/>
  <c r="BL45" i="42"/>
  <c r="BC45" i="42"/>
  <c r="AJ45" i="42"/>
  <c r="AA45" i="42"/>
  <c r="V45" i="42"/>
  <c r="M45" i="42"/>
  <c r="C45" i="42"/>
  <c r="BZ44" i="42"/>
  <c r="BQ44" i="42"/>
  <c r="BL44" i="42"/>
  <c r="BC44" i="42"/>
  <c r="AX44" i="42"/>
  <c r="AO44" i="42"/>
  <c r="V44" i="42"/>
  <c r="M44" i="42"/>
  <c r="C44" i="42"/>
  <c r="BZ43" i="42"/>
  <c r="BQ43" i="42"/>
  <c r="BL43" i="42"/>
  <c r="BC43" i="42"/>
  <c r="AX43" i="42"/>
  <c r="AO43" i="42"/>
  <c r="AJ43" i="42"/>
  <c r="AA43" i="42"/>
  <c r="C43" i="42"/>
  <c r="BQ42" i="42"/>
  <c r="BC42" i="42"/>
  <c r="AO42" i="42"/>
  <c r="AA42" i="42"/>
  <c r="M42" i="42"/>
  <c r="CI36" i="42"/>
  <c r="CH36" i="42"/>
  <c r="CG36" i="42"/>
  <c r="CF36" i="42"/>
  <c r="BB36" i="42"/>
  <c r="AJ36" i="42"/>
  <c r="Y36" i="42"/>
  <c r="M36" i="42"/>
  <c r="CI35" i="42"/>
  <c r="CH35" i="42"/>
  <c r="CG35" i="42"/>
  <c r="CF35" i="42"/>
  <c r="BB35" i="42"/>
  <c r="AJ35" i="42"/>
  <c r="Y35" i="42"/>
  <c r="M35" i="42"/>
  <c r="CI34" i="42"/>
  <c r="CH34" i="42"/>
  <c r="CG34" i="42"/>
  <c r="CF34" i="42"/>
  <c r="BB34" i="42"/>
  <c r="AJ34" i="42"/>
  <c r="Y34" i="42"/>
  <c r="M34" i="42"/>
  <c r="CI33" i="42"/>
  <c r="CH33" i="42"/>
  <c r="CG33" i="42"/>
  <c r="CF33" i="42"/>
  <c r="BB33" i="42"/>
  <c r="AJ33" i="42"/>
  <c r="Y33" i="42"/>
  <c r="M33" i="42"/>
  <c r="CI32" i="42"/>
  <c r="CH32" i="42"/>
  <c r="CG32" i="42"/>
  <c r="CF32" i="42"/>
  <c r="BB32" i="42"/>
  <c r="AJ32" i="42"/>
  <c r="Y32" i="42"/>
  <c r="M32" i="42"/>
  <c r="CI31" i="42"/>
  <c r="CH31" i="42"/>
  <c r="CG31" i="42"/>
  <c r="CF31" i="42"/>
  <c r="BB31" i="42"/>
  <c r="AJ31" i="42"/>
  <c r="Y31" i="42"/>
  <c r="M31" i="42"/>
  <c r="CI30" i="42"/>
  <c r="CH30" i="42"/>
  <c r="CG30" i="42"/>
  <c r="CF30" i="42"/>
  <c r="BB30" i="42"/>
  <c r="AJ30" i="42"/>
  <c r="Y30" i="42"/>
  <c r="M30" i="42"/>
  <c r="CI29" i="42"/>
  <c r="CH29" i="42"/>
  <c r="CG29" i="42"/>
  <c r="CF29" i="42"/>
  <c r="BB29" i="42"/>
  <c r="AJ29" i="42"/>
  <c r="Y29" i="42"/>
  <c r="M29" i="42"/>
  <c r="CI28" i="42"/>
  <c r="CH28" i="42"/>
  <c r="CG28" i="42"/>
  <c r="CF28" i="42"/>
  <c r="BB28" i="42"/>
  <c r="AJ28" i="42"/>
  <c r="Y28" i="42"/>
  <c r="M28" i="42"/>
  <c r="CI27" i="42"/>
  <c r="CH27" i="42"/>
  <c r="CG27" i="42"/>
  <c r="CF27" i="42"/>
  <c r="BB27" i="42"/>
  <c r="AJ27" i="42"/>
  <c r="Y27" i="42"/>
  <c r="M27" i="42"/>
  <c r="CI25" i="42"/>
  <c r="CH25" i="42"/>
  <c r="CG25" i="42"/>
  <c r="CF25" i="42"/>
  <c r="BB25" i="42"/>
  <c r="AJ25" i="42"/>
  <c r="Y25" i="42"/>
  <c r="M25" i="42"/>
  <c r="CI24" i="42"/>
  <c r="CH24" i="42"/>
  <c r="CG24" i="42"/>
  <c r="CF24" i="42"/>
  <c r="BB24" i="42"/>
  <c r="AJ24" i="42"/>
  <c r="Y24" i="42"/>
  <c r="M24" i="42"/>
  <c r="CI23" i="42"/>
  <c r="CH23" i="42"/>
  <c r="CG23" i="42"/>
  <c r="CF23" i="42"/>
  <c r="BB23" i="42"/>
  <c r="AJ23" i="42"/>
  <c r="Y23" i="42"/>
  <c r="M23" i="42"/>
  <c r="CI22" i="42"/>
  <c r="CH22" i="42"/>
  <c r="CG22" i="42"/>
  <c r="CF22" i="42"/>
  <c r="BB22" i="42"/>
  <c r="AJ22" i="42"/>
  <c r="Y22" i="42"/>
  <c r="M22" i="42"/>
  <c r="CI21" i="42"/>
  <c r="CH21" i="42"/>
  <c r="CG21" i="42"/>
  <c r="CF21" i="42"/>
  <c r="BB21" i="42"/>
  <c r="AJ21" i="42"/>
  <c r="Y21" i="42"/>
  <c r="M21" i="42"/>
  <c r="CI20" i="42"/>
  <c r="CH20" i="42"/>
  <c r="CG20" i="42"/>
  <c r="CF20" i="42"/>
  <c r="BB20" i="42"/>
  <c r="AJ20" i="42"/>
  <c r="Y20" i="42"/>
  <c r="M20" i="42"/>
  <c r="CI19" i="42"/>
  <c r="CH19" i="42"/>
  <c r="CG19" i="42"/>
  <c r="CF19" i="42"/>
  <c r="BB19" i="42"/>
  <c r="AJ19" i="42"/>
  <c r="Y19" i="42"/>
  <c r="M19" i="42"/>
  <c r="CI18" i="42"/>
  <c r="CH18" i="42"/>
  <c r="CG18" i="42"/>
  <c r="CF18" i="42"/>
  <c r="T54" i="42" s="1"/>
  <c r="BB18" i="42"/>
  <c r="AJ18" i="42"/>
  <c r="Y18" i="42"/>
  <c r="S18" i="42"/>
  <c r="S20" i="42" s="1"/>
  <c r="S22" i="42" s="1"/>
  <c r="S24" i="42" s="1"/>
  <c r="S27" i="42" s="1"/>
  <c r="S29" i="42" s="1"/>
  <c r="S31" i="42" s="1"/>
  <c r="S33" i="42" s="1"/>
  <c r="S35" i="42" s="1"/>
  <c r="M18" i="42"/>
  <c r="CI17" i="42"/>
  <c r="CH17" i="42"/>
  <c r="CG17" i="42"/>
  <c r="CF17" i="42"/>
  <c r="BB17" i="42"/>
  <c r="AJ17" i="42"/>
  <c r="S17" i="42"/>
  <c r="S19" i="42" s="1"/>
  <c r="S21" i="42" s="1"/>
  <c r="S23" i="42" s="1"/>
  <c r="S25" i="42" s="1"/>
  <c r="S28" i="42" s="1"/>
  <c r="S30" i="42" s="1"/>
  <c r="S32" i="42" s="1"/>
  <c r="S34" i="42" s="1"/>
  <c r="S36" i="42" s="1"/>
  <c r="M17" i="42"/>
  <c r="H17" i="42"/>
  <c r="H18" i="42" s="1"/>
  <c r="H19" i="42" s="1"/>
  <c r="H20" i="42" s="1"/>
  <c r="H21" i="42" s="1"/>
  <c r="H22" i="42" s="1"/>
  <c r="H23" i="42" s="1"/>
  <c r="H24" i="42" s="1"/>
  <c r="H25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CI16" i="42"/>
  <c r="CH16" i="42"/>
  <c r="CG16" i="42"/>
  <c r="CF16" i="42"/>
  <c r="BB16" i="42"/>
  <c r="AJ16" i="42"/>
  <c r="AV95" i="59" l="1"/>
  <c r="H94" i="59"/>
  <c r="T94" i="59"/>
  <c r="BN95" i="59"/>
  <c r="BS81" i="43"/>
  <c r="CB54" i="57"/>
  <c r="C82" i="59"/>
  <c r="C92" i="59" s="1"/>
  <c r="C81" i="59"/>
  <c r="BS56" i="42"/>
  <c r="BS79" i="43"/>
  <c r="BS84" i="43"/>
  <c r="C80" i="59"/>
  <c r="C95" i="59" s="1"/>
  <c r="C48" i="62"/>
  <c r="C57" i="62" s="1"/>
  <c r="BN97" i="59"/>
  <c r="C55" i="60"/>
  <c r="C47" i="62"/>
  <c r="C55" i="62" s="1"/>
  <c r="AK56" i="42"/>
  <c r="CB46" i="62"/>
  <c r="AV91" i="59"/>
  <c r="BS78" i="43"/>
  <c r="BS97" i="59"/>
  <c r="C48" i="61"/>
  <c r="BN57" i="64"/>
  <c r="AK58" i="64"/>
  <c r="BS55" i="64"/>
  <c r="AV58" i="64"/>
  <c r="BG55" i="64"/>
  <c r="AK57" i="64"/>
  <c r="Z56" i="64"/>
  <c r="BS58" i="64"/>
  <c r="T55" i="64"/>
  <c r="BX57" i="64"/>
  <c r="T57" i="64"/>
  <c r="C55" i="64"/>
  <c r="T58" i="64"/>
  <c r="BX56" i="64"/>
  <c r="H57" i="64"/>
  <c r="BN55" i="64"/>
  <c r="BG56" i="64"/>
  <c r="BS56" i="64"/>
  <c r="AV55" i="64"/>
  <c r="BN58" i="64"/>
  <c r="AK56" i="64"/>
  <c r="Z55" i="64"/>
  <c r="H58" i="64"/>
  <c r="T56" i="64"/>
  <c r="BS57" i="64"/>
  <c r="C56" i="64"/>
  <c r="H56" i="64"/>
  <c r="H55" i="64"/>
  <c r="BN56" i="64"/>
  <c r="Z58" i="64"/>
  <c r="C58" i="64"/>
  <c r="AV56" i="64"/>
  <c r="AK55" i="64"/>
  <c r="C57" i="64"/>
  <c r="BG58" i="64"/>
  <c r="BG57" i="64"/>
  <c r="Z57" i="64"/>
  <c r="BX55" i="64"/>
  <c r="AV57" i="64"/>
  <c r="C45" i="62"/>
  <c r="BX58" i="62"/>
  <c r="H58" i="62"/>
  <c r="Z57" i="62"/>
  <c r="AV56" i="62"/>
  <c r="BN55" i="62"/>
  <c r="BS57" i="62"/>
  <c r="H56" i="62"/>
  <c r="AK58" i="62"/>
  <c r="BS58" i="62"/>
  <c r="C58" i="62"/>
  <c r="T57" i="62"/>
  <c r="AK56" i="62"/>
  <c r="BG55" i="62"/>
  <c r="T56" i="62"/>
  <c r="BX56" i="62"/>
  <c r="C56" i="62"/>
  <c r="T55" i="62"/>
  <c r="BN58" i="62"/>
  <c r="BX57" i="62"/>
  <c r="H57" i="62"/>
  <c r="Z56" i="62"/>
  <c r="AV55" i="62"/>
  <c r="BG58" i="62"/>
  <c r="AK55" i="62"/>
  <c r="BN57" i="62"/>
  <c r="BG57" i="62"/>
  <c r="Z58" i="62"/>
  <c r="AV57" i="62"/>
  <c r="BN56" i="62"/>
  <c r="BX55" i="62"/>
  <c r="H55" i="62"/>
  <c r="T58" i="62"/>
  <c r="AK57" i="62"/>
  <c r="BG56" i="62"/>
  <c r="BS55" i="62"/>
  <c r="AV58" i="62"/>
  <c r="Z55" i="62"/>
  <c r="BS56" i="62"/>
  <c r="T55" i="61"/>
  <c r="BX56" i="61"/>
  <c r="C45" i="61"/>
  <c r="C58" i="61" s="1"/>
  <c r="BG58" i="61"/>
  <c r="AK58" i="61"/>
  <c r="Z57" i="61"/>
  <c r="H55" i="61"/>
  <c r="C46" i="61"/>
  <c r="C57" i="61" s="1"/>
  <c r="AK57" i="61"/>
  <c r="AV58" i="61"/>
  <c r="H58" i="61"/>
  <c r="T58" i="61"/>
  <c r="AK55" i="61"/>
  <c r="Z55" i="61"/>
  <c r="BS58" i="61"/>
  <c r="BX58" i="61"/>
  <c r="AV55" i="61"/>
  <c r="BS57" i="61"/>
  <c r="C55" i="61"/>
  <c r="AV57" i="61"/>
  <c r="H57" i="61"/>
  <c r="BN55" i="61"/>
  <c r="BS56" i="61"/>
  <c r="BX55" i="61"/>
  <c r="BN57" i="61"/>
  <c r="H56" i="61"/>
  <c r="BN56" i="61"/>
  <c r="Z56" i="61"/>
  <c r="BG55" i="61"/>
  <c r="BS55" i="61"/>
  <c r="Z58" i="61"/>
  <c r="BX57" i="61"/>
  <c r="AK56" i="61"/>
  <c r="AV56" i="61"/>
  <c r="T56" i="61"/>
  <c r="BG56" i="61"/>
  <c r="BG57" i="61"/>
  <c r="BN58" i="61"/>
  <c r="T57" i="61"/>
  <c r="C58" i="60"/>
  <c r="BX69" i="60"/>
  <c r="H69" i="60"/>
  <c r="Z68" i="60"/>
  <c r="AV67" i="60"/>
  <c r="BN66" i="60"/>
  <c r="BX65" i="60"/>
  <c r="H65" i="60"/>
  <c r="BS68" i="60"/>
  <c r="AK66" i="60"/>
  <c r="AV69" i="60"/>
  <c r="AV65" i="60"/>
  <c r="BS69" i="60"/>
  <c r="C69" i="60"/>
  <c r="T68" i="60"/>
  <c r="AK67" i="60"/>
  <c r="BG66" i="60"/>
  <c r="BS65" i="60"/>
  <c r="C65" i="60"/>
  <c r="BN69" i="60"/>
  <c r="BX68" i="60"/>
  <c r="H68" i="60"/>
  <c r="Z67" i="60"/>
  <c r="AV66" i="60"/>
  <c r="BN65" i="60"/>
  <c r="BG69" i="60"/>
  <c r="C68" i="60"/>
  <c r="T67" i="60"/>
  <c r="BG65" i="60"/>
  <c r="BN68" i="60"/>
  <c r="Z66" i="60"/>
  <c r="AK69" i="60"/>
  <c r="BG68" i="60"/>
  <c r="BS67" i="60"/>
  <c r="C67" i="60"/>
  <c r="T66" i="60"/>
  <c r="AK65" i="60"/>
  <c r="Z69" i="60"/>
  <c r="AV68" i="60"/>
  <c r="BN67" i="60"/>
  <c r="BX66" i="60"/>
  <c r="H66" i="60"/>
  <c r="Z65" i="60"/>
  <c r="T69" i="60"/>
  <c r="AK68" i="60"/>
  <c r="BG67" i="60"/>
  <c r="BS66" i="60"/>
  <c r="C66" i="60"/>
  <c r="T65" i="60"/>
  <c r="BX67" i="60"/>
  <c r="H67" i="60"/>
  <c r="AV92" i="59"/>
  <c r="Z95" i="59"/>
  <c r="T96" i="59"/>
  <c r="Z96" i="59"/>
  <c r="C79" i="59"/>
  <c r="Z93" i="59"/>
  <c r="H96" i="59"/>
  <c r="C97" i="59"/>
  <c r="H97" i="59"/>
  <c r="T91" i="59"/>
  <c r="AK92" i="59"/>
  <c r="AK94" i="59"/>
  <c r="BS92" i="59"/>
  <c r="T93" i="59"/>
  <c r="BG93" i="59"/>
  <c r="BS96" i="59"/>
  <c r="T95" i="59"/>
  <c r="BX91" i="59"/>
  <c r="H95" i="59"/>
  <c r="BS94" i="59"/>
  <c r="BG97" i="59"/>
  <c r="AK91" i="59"/>
  <c r="C93" i="59"/>
  <c r="C78" i="59"/>
  <c r="AK96" i="59"/>
  <c r="Z97" i="59"/>
  <c r="H92" i="59"/>
  <c r="H91" i="59"/>
  <c r="BS93" i="59"/>
  <c r="BN92" i="59"/>
  <c r="H93" i="59"/>
  <c r="BG95" i="59"/>
  <c r="Z91" i="59"/>
  <c r="T92" i="59"/>
  <c r="AK97" i="59"/>
  <c r="BS91" i="59"/>
  <c r="T97" i="59"/>
  <c r="AK93" i="59"/>
  <c r="BN93" i="59"/>
  <c r="AV93" i="59"/>
  <c r="BG94" i="59"/>
  <c r="Z94" i="59"/>
  <c r="BN94" i="59"/>
  <c r="C83" i="59"/>
  <c r="C91" i="59" s="1"/>
  <c r="AV96" i="59"/>
  <c r="BG96" i="59"/>
  <c r="Z92" i="59"/>
  <c r="BG91" i="59"/>
  <c r="BN91" i="59"/>
  <c r="BS95" i="59"/>
  <c r="AV94" i="59"/>
  <c r="AV97" i="59"/>
  <c r="AK95" i="59"/>
  <c r="BN96" i="59"/>
  <c r="C47" i="58"/>
  <c r="CB48" i="58"/>
  <c r="CB45" i="58"/>
  <c r="BN56" i="58" s="1"/>
  <c r="C45" i="58"/>
  <c r="BG56" i="58"/>
  <c r="BX55" i="58"/>
  <c r="C58" i="57"/>
  <c r="C67" i="57" s="1"/>
  <c r="C55" i="57"/>
  <c r="C56" i="57"/>
  <c r="BX69" i="57"/>
  <c r="H69" i="57"/>
  <c r="Z68" i="57"/>
  <c r="AV67" i="57"/>
  <c r="BN66" i="57"/>
  <c r="BX65" i="57"/>
  <c r="H65" i="57"/>
  <c r="Z66" i="57"/>
  <c r="BS67" i="57"/>
  <c r="AK65" i="57"/>
  <c r="Z69" i="57"/>
  <c r="T69" i="57"/>
  <c r="C66" i="57"/>
  <c r="BS69" i="57"/>
  <c r="C69" i="57"/>
  <c r="T68" i="57"/>
  <c r="AK67" i="57"/>
  <c r="BG66" i="57"/>
  <c r="BS65" i="57"/>
  <c r="C65" i="57"/>
  <c r="BG68" i="57"/>
  <c r="T66" i="57"/>
  <c r="BN67" i="57"/>
  <c r="Z65" i="57"/>
  <c r="AK68" i="57"/>
  <c r="BN69" i="57"/>
  <c r="BX68" i="57"/>
  <c r="H68" i="57"/>
  <c r="Z67" i="57"/>
  <c r="AV66" i="57"/>
  <c r="BN65" i="57"/>
  <c r="BX66" i="57"/>
  <c r="BG67" i="57"/>
  <c r="T65" i="57"/>
  <c r="BG69" i="57"/>
  <c r="BS68" i="57"/>
  <c r="T67" i="57"/>
  <c r="AK66" i="57"/>
  <c r="BG65" i="57"/>
  <c r="AV69" i="57"/>
  <c r="BN68" i="57"/>
  <c r="BX67" i="57"/>
  <c r="H67" i="57"/>
  <c r="AV65" i="57"/>
  <c r="AK69" i="57"/>
  <c r="AV68" i="57"/>
  <c r="H66" i="57"/>
  <c r="BS66" i="57"/>
  <c r="C45" i="56"/>
  <c r="C47" i="56"/>
  <c r="CB46" i="56"/>
  <c r="AV56" i="56" s="1"/>
  <c r="H58" i="56"/>
  <c r="Z57" i="56"/>
  <c r="BS58" i="56"/>
  <c r="BN57" i="56"/>
  <c r="C56" i="56"/>
  <c r="Z55" i="56"/>
  <c r="Z58" i="56"/>
  <c r="H55" i="56"/>
  <c r="AK58" i="56"/>
  <c r="Z79" i="43"/>
  <c r="BX79" i="43" s="1"/>
  <c r="AK81" i="43"/>
  <c r="Z81" i="43"/>
  <c r="Z84" i="43"/>
  <c r="Z78" i="43"/>
  <c r="BX78" i="43" s="1"/>
  <c r="CA78" i="43" s="1"/>
  <c r="T81" i="43"/>
  <c r="Z80" i="43"/>
  <c r="BX80" i="43" s="1"/>
  <c r="CA80" i="43" s="1"/>
  <c r="T83" i="43"/>
  <c r="BS80" i="43"/>
  <c r="T84" i="43"/>
  <c r="Z82" i="43"/>
  <c r="BX82" i="43" s="1"/>
  <c r="CA82" i="43" s="1"/>
  <c r="Z83" i="43"/>
  <c r="AV84" i="43"/>
  <c r="AK84" i="43"/>
  <c r="AK80" i="43"/>
  <c r="T79" i="43"/>
  <c r="T82" i="43"/>
  <c r="AK83" i="43"/>
  <c r="AV81" i="43"/>
  <c r="AV78" i="43"/>
  <c r="AV82" i="43"/>
  <c r="AK79" i="43"/>
  <c r="T80" i="43"/>
  <c r="AV79" i="43"/>
  <c r="AV80" i="43"/>
  <c r="AK54" i="42"/>
  <c r="BX54" i="42" s="1"/>
  <c r="Z55" i="42"/>
  <c r="BX55" i="42" s="1"/>
  <c r="CB55" i="42" s="1"/>
  <c r="AK57" i="42"/>
  <c r="Z58" i="42"/>
  <c r="AK58" i="42"/>
  <c r="BS57" i="42"/>
  <c r="AV57" i="42"/>
  <c r="Z54" i="42"/>
  <c r="BS55" i="42"/>
  <c r="AV56" i="42"/>
  <c r="T55" i="42"/>
  <c r="T56" i="42"/>
  <c r="AV55" i="42"/>
  <c r="T57" i="42"/>
  <c r="Z57" i="42"/>
  <c r="BX57" i="42" s="1"/>
  <c r="CB57" i="42" s="1"/>
  <c r="T58" i="42"/>
  <c r="AV54" i="42"/>
  <c r="AV58" i="42"/>
  <c r="AK55" i="42"/>
  <c r="Z56" i="42"/>
  <c r="BX56" i="42" s="1"/>
  <c r="CB56" i="42" s="1"/>
  <c r="T55" i="56" l="1"/>
  <c r="BS56" i="56"/>
  <c r="BG55" i="56"/>
  <c r="BX58" i="56"/>
  <c r="C96" i="59"/>
  <c r="BX96" i="59" s="1"/>
  <c r="BG57" i="56"/>
  <c r="BG56" i="56"/>
  <c r="BG58" i="56"/>
  <c r="AV58" i="56"/>
  <c r="BX56" i="56"/>
  <c r="BX58" i="42"/>
  <c r="CB58" i="42" s="1"/>
  <c r="BX83" i="43"/>
  <c r="CA83" i="43" s="1"/>
  <c r="BX84" i="43"/>
  <c r="CA84" i="43" s="1"/>
  <c r="AK57" i="56"/>
  <c r="BX57" i="56"/>
  <c r="AK55" i="56"/>
  <c r="BS55" i="56"/>
  <c r="BX81" i="43"/>
  <c r="T58" i="56"/>
  <c r="BN58" i="56"/>
  <c r="T56" i="56"/>
  <c r="C68" i="57"/>
  <c r="C56" i="61"/>
  <c r="C94" i="59"/>
  <c r="BX94" i="59" s="1"/>
  <c r="BX97" i="59"/>
  <c r="BX93" i="59"/>
  <c r="BX95" i="59"/>
  <c r="BX92" i="59"/>
  <c r="H58" i="58"/>
  <c r="BG55" i="58"/>
  <c r="BS56" i="58"/>
  <c r="AV57" i="58"/>
  <c r="T55" i="58"/>
  <c r="AV55" i="58"/>
  <c r="AK57" i="58"/>
  <c r="AK58" i="58"/>
  <c r="BX58" i="58"/>
  <c r="AK55" i="58"/>
  <c r="Z55" i="58"/>
  <c r="BN55" i="58"/>
  <c r="C57" i="58"/>
  <c r="H57" i="58"/>
  <c r="BX56" i="58"/>
  <c r="C58" i="58"/>
  <c r="BG57" i="58"/>
  <c r="BN57" i="58"/>
  <c r="Z56" i="58"/>
  <c r="T58" i="58"/>
  <c r="Z57" i="58"/>
  <c r="BS55" i="58"/>
  <c r="AV58" i="58"/>
  <c r="BX57" i="58"/>
  <c r="BS58" i="58"/>
  <c r="AK56" i="58"/>
  <c r="H56" i="58"/>
  <c r="Z58" i="58"/>
  <c r="BG58" i="58"/>
  <c r="T57" i="58"/>
  <c r="C55" i="58"/>
  <c r="AV56" i="58"/>
  <c r="BS57" i="58"/>
  <c r="H55" i="58"/>
  <c r="T56" i="58"/>
  <c r="BN58" i="58"/>
  <c r="C56" i="58"/>
  <c r="C58" i="42"/>
  <c r="CB54" i="42"/>
  <c r="C57" i="42"/>
  <c r="C56" i="42"/>
  <c r="C55" i="42"/>
  <c r="C54" i="42"/>
  <c r="BX55" i="56"/>
  <c r="AV55" i="56"/>
  <c r="AK56" i="56"/>
  <c r="BS57" i="56"/>
  <c r="C57" i="56"/>
  <c r="H56" i="56"/>
  <c r="BN56" i="56"/>
  <c r="Z56" i="56"/>
  <c r="T57" i="56"/>
  <c r="BN55" i="56"/>
  <c r="C55" i="56"/>
  <c r="AV57" i="56"/>
  <c r="H57" i="56"/>
  <c r="C58" i="56"/>
  <c r="CA81" i="43"/>
  <c r="T69" i="42" l="1"/>
  <c r="AK69" i="42"/>
  <c r="BG69" i="42"/>
  <c r="BS69" i="42"/>
  <c r="BX65" i="42"/>
  <c r="H69" i="42"/>
  <c r="C66" i="42"/>
  <c r="T67" i="42"/>
  <c r="BG67" i="42"/>
  <c r="BN65" i="42"/>
  <c r="T66" i="42"/>
  <c r="BS66" i="42"/>
  <c r="T68" i="42"/>
  <c r="AK68" i="42"/>
  <c r="BG68" i="42"/>
  <c r="BS68" i="42"/>
  <c r="BS65" i="42"/>
  <c r="H68" i="42"/>
  <c r="C65" i="42"/>
  <c r="AK67" i="42"/>
  <c r="BS67" i="42"/>
  <c r="H67" i="42"/>
  <c r="AK66" i="42"/>
  <c r="BG65" i="42"/>
  <c r="Z69" i="42"/>
  <c r="AV69" i="42"/>
  <c r="BN69" i="42"/>
  <c r="BX69" i="42"/>
  <c r="AV65" i="42"/>
  <c r="H65" i="42"/>
  <c r="Z68" i="42"/>
  <c r="AV68" i="42"/>
  <c r="BN68" i="42"/>
  <c r="BX68" i="42"/>
  <c r="AK65" i="42"/>
  <c r="C69" i="42"/>
  <c r="Z67" i="42"/>
  <c r="AV67" i="42"/>
  <c r="BN67" i="42"/>
  <c r="BX67" i="42"/>
  <c r="Z65" i="42"/>
  <c r="C68" i="42"/>
  <c r="Z66" i="42"/>
  <c r="AV66" i="42"/>
  <c r="BN66" i="42"/>
  <c r="BX66" i="42"/>
  <c r="T65" i="42"/>
  <c r="C67" i="42"/>
  <c r="BG66" i="42"/>
  <c r="H66" i="42"/>
  <c r="C80" i="43"/>
  <c r="CA79" i="43"/>
  <c r="C79" i="43"/>
  <c r="C84" i="43"/>
  <c r="C82" i="43"/>
  <c r="C78" i="43"/>
  <c r="C83" i="43"/>
  <c r="C81" i="43"/>
  <c r="C94" i="43" l="1"/>
  <c r="BS97" i="43"/>
  <c r="BN97" i="43"/>
  <c r="BN96" i="43"/>
  <c r="BS95" i="43"/>
  <c r="BS94" i="43"/>
  <c r="C96" i="43"/>
  <c r="C95" i="43"/>
  <c r="BG92" i="43"/>
  <c r="BN91" i="43"/>
  <c r="BS96" i="43"/>
  <c r="AV92" i="43"/>
  <c r="BG91" i="43"/>
  <c r="AV93" i="43"/>
  <c r="AK91" i="43"/>
  <c r="Z94" i="43"/>
  <c r="H96" i="43"/>
  <c r="T97" i="43"/>
  <c r="T95" i="43"/>
  <c r="BS91" i="43"/>
  <c r="AV94" i="43"/>
  <c r="BG96" i="43"/>
  <c r="BG95" i="43"/>
  <c r="BN94" i="43"/>
  <c r="BN93" i="43"/>
  <c r="BS93" i="43"/>
  <c r="BS92" i="43"/>
  <c r="BG93" i="43"/>
  <c r="AV96" i="43"/>
  <c r="H91" i="43"/>
  <c r="AV97" i="43"/>
  <c r="Z93" i="43"/>
  <c r="AK97" i="43"/>
  <c r="Z91" i="43"/>
  <c r="H97" i="43"/>
  <c r="H93" i="43"/>
  <c r="H95" i="43"/>
  <c r="BG97" i="43"/>
  <c r="Z92" i="43"/>
  <c r="AV95" i="43"/>
  <c r="AK93" i="43"/>
  <c r="BN92" i="43"/>
  <c r="BN95" i="43"/>
  <c r="AK96" i="43"/>
  <c r="AK92" i="43"/>
  <c r="Z95" i="43"/>
  <c r="C93" i="43"/>
  <c r="H94" i="43"/>
  <c r="T92" i="43"/>
  <c r="BX91" i="43"/>
  <c r="C92" i="43"/>
  <c r="C91" i="43"/>
  <c r="C97" i="43"/>
  <c r="BG94" i="43"/>
  <c r="T94" i="43"/>
  <c r="T93" i="43"/>
  <c r="AK94" i="43"/>
  <c r="AV91" i="43"/>
  <c r="AK95" i="43"/>
  <c r="Z97" i="43"/>
  <c r="H92" i="43"/>
  <c r="Z96" i="43"/>
  <c r="T91" i="43"/>
  <c r="T96" i="43"/>
  <c r="BX94" i="43"/>
  <c r="BX95" i="43" l="1"/>
  <c r="BX96" i="43"/>
  <c r="BX92" i="43"/>
  <c r="BX93" i="43"/>
  <c r="BX97" i="43"/>
  <c r="BN70" i="26" l="1"/>
  <c r="BG70" i="26"/>
  <c r="BN69" i="26"/>
  <c r="BG69" i="26"/>
  <c r="BN68" i="26"/>
  <c r="BG68" i="26"/>
  <c r="BN67" i="26"/>
  <c r="BG67" i="26"/>
  <c r="BN66" i="26"/>
  <c r="BG66" i="26"/>
  <c r="BN65" i="26"/>
  <c r="BG65" i="26"/>
  <c r="BP58" i="26"/>
  <c r="BI58" i="26"/>
  <c r="BE58" i="26"/>
  <c r="AX58" i="26"/>
  <c r="AT58" i="26"/>
  <c r="AM58" i="26"/>
  <c r="AI58" i="26"/>
  <c r="AB58" i="26"/>
  <c r="X58" i="26"/>
  <c r="Q58" i="26"/>
  <c r="CA57" i="26"/>
  <c r="BT57" i="26"/>
  <c r="BE57" i="26"/>
  <c r="AX57" i="26"/>
  <c r="AT57" i="26"/>
  <c r="AM57" i="26"/>
  <c r="AI57" i="26"/>
  <c r="AB57" i="26"/>
  <c r="X57" i="26"/>
  <c r="Q57" i="26"/>
  <c r="CA56" i="26"/>
  <c r="BT56" i="26"/>
  <c r="BP56" i="26"/>
  <c r="BI56" i="26"/>
  <c r="AT56" i="26"/>
  <c r="AM56" i="26"/>
  <c r="AI56" i="26"/>
  <c r="AB56" i="26"/>
  <c r="X56" i="26"/>
  <c r="Q56" i="26"/>
  <c r="CA55" i="26"/>
  <c r="BT55" i="26"/>
  <c r="BP55" i="26"/>
  <c r="BI55" i="26"/>
  <c r="BE55" i="26"/>
  <c r="AX55" i="26"/>
  <c r="AI55" i="26"/>
  <c r="AB55" i="26"/>
  <c r="X55" i="26"/>
  <c r="Q55" i="26"/>
  <c r="CA54" i="26"/>
  <c r="BT54" i="26"/>
  <c r="BP54" i="26"/>
  <c r="BI54" i="26"/>
  <c r="BE54" i="26"/>
  <c r="AX54" i="26"/>
  <c r="AT54" i="26"/>
  <c r="AM54" i="26"/>
  <c r="X54" i="26"/>
  <c r="Q54" i="26"/>
  <c r="CA53" i="26"/>
  <c r="BT53" i="26"/>
  <c r="BP53" i="26"/>
  <c r="BI53" i="26"/>
  <c r="BE53" i="26"/>
  <c r="AX53" i="26"/>
  <c r="AT53" i="26"/>
  <c r="AM53" i="26"/>
  <c r="AI53" i="26"/>
  <c r="AB53" i="26"/>
  <c r="BT52" i="26"/>
  <c r="BI52" i="26"/>
  <c r="AX52" i="26"/>
  <c r="AM52" i="26"/>
  <c r="AB52" i="26"/>
  <c r="Q52" i="26"/>
  <c r="CJ46" i="26"/>
  <c r="CI46" i="26"/>
  <c r="CH46" i="26"/>
  <c r="CG46" i="26"/>
  <c r="BB46" i="26"/>
  <c r="AJ46" i="26"/>
  <c r="Y46" i="26"/>
  <c r="M46" i="26"/>
  <c r="CJ45" i="26"/>
  <c r="CI45" i="26"/>
  <c r="CH45" i="26"/>
  <c r="CG45" i="26"/>
  <c r="BB45" i="26"/>
  <c r="AJ45" i="26"/>
  <c r="M45" i="26"/>
  <c r="CJ44" i="26"/>
  <c r="CI44" i="26"/>
  <c r="CH44" i="26"/>
  <c r="CG44" i="26"/>
  <c r="BB44" i="26"/>
  <c r="AJ44" i="26"/>
  <c r="Y44" i="26"/>
  <c r="M44" i="26"/>
  <c r="CJ43" i="26"/>
  <c r="CI43" i="26"/>
  <c r="CH43" i="26"/>
  <c r="CG43" i="26"/>
  <c r="BB43" i="26"/>
  <c r="AJ43" i="26"/>
  <c r="M43" i="26"/>
  <c r="CJ42" i="26"/>
  <c r="CI42" i="26"/>
  <c r="CH42" i="26"/>
  <c r="CG42" i="26"/>
  <c r="BB42" i="26"/>
  <c r="AJ42" i="26"/>
  <c r="Y42" i="26"/>
  <c r="M42" i="26"/>
  <c r="CJ41" i="26"/>
  <c r="CI41" i="26"/>
  <c r="CH41" i="26"/>
  <c r="CG41" i="26"/>
  <c r="BB41" i="26"/>
  <c r="AJ41" i="26"/>
  <c r="M41" i="26"/>
  <c r="CJ40" i="26"/>
  <c r="CI40" i="26"/>
  <c r="CH40" i="26"/>
  <c r="CG40" i="26"/>
  <c r="BB40" i="26"/>
  <c r="AJ40" i="26"/>
  <c r="Y40" i="26"/>
  <c r="M40" i="26"/>
  <c r="CJ39" i="26"/>
  <c r="CI39" i="26"/>
  <c r="CH39" i="26"/>
  <c r="CG39" i="26"/>
  <c r="BB39" i="26"/>
  <c r="AJ39" i="26"/>
  <c r="M39" i="26"/>
  <c r="CJ38" i="26"/>
  <c r="CI38" i="26"/>
  <c r="CH38" i="26"/>
  <c r="CG38" i="26"/>
  <c r="BB38" i="26"/>
  <c r="AJ38" i="26"/>
  <c r="Y38" i="26"/>
  <c r="M38" i="26"/>
  <c r="CJ37" i="26"/>
  <c r="CI37" i="26"/>
  <c r="CH37" i="26"/>
  <c r="CG37" i="26"/>
  <c r="BB37" i="26"/>
  <c r="AJ37" i="26"/>
  <c r="M37" i="26"/>
  <c r="CJ36" i="26"/>
  <c r="CI36" i="26"/>
  <c r="CH36" i="26"/>
  <c r="CG36" i="26"/>
  <c r="BB36" i="26"/>
  <c r="AJ36" i="26"/>
  <c r="Y36" i="26"/>
  <c r="M36" i="26"/>
  <c r="CJ35" i="26"/>
  <c r="CI35" i="26"/>
  <c r="CH35" i="26"/>
  <c r="CG35" i="26"/>
  <c r="BB35" i="26"/>
  <c r="AJ35" i="26"/>
  <c r="M35" i="26"/>
  <c r="CJ34" i="26"/>
  <c r="CI34" i="26"/>
  <c r="CH34" i="26"/>
  <c r="CG34" i="26"/>
  <c r="BB34" i="26"/>
  <c r="AJ34" i="26"/>
  <c r="Y34" i="26"/>
  <c r="M34" i="26"/>
  <c r="CJ33" i="26"/>
  <c r="CI33" i="26"/>
  <c r="CH33" i="26"/>
  <c r="CG33" i="26"/>
  <c r="BB33" i="26"/>
  <c r="AJ33" i="26"/>
  <c r="M33" i="26"/>
  <c r="CJ32" i="26"/>
  <c r="CI32" i="26"/>
  <c r="CH32" i="26"/>
  <c r="CG32" i="26"/>
  <c r="BB32" i="26"/>
  <c r="AJ32" i="26"/>
  <c r="Y32" i="26"/>
  <c r="M32" i="26"/>
  <c r="CJ30" i="26"/>
  <c r="CI30" i="26"/>
  <c r="CH30" i="26"/>
  <c r="CG30" i="26"/>
  <c r="BB30" i="26"/>
  <c r="AJ30" i="26"/>
  <c r="M30" i="26"/>
  <c r="CJ29" i="26"/>
  <c r="CI29" i="26"/>
  <c r="CH29" i="26"/>
  <c r="CG29" i="26"/>
  <c r="BB29" i="26"/>
  <c r="AJ29" i="26"/>
  <c r="Y29" i="26"/>
  <c r="M29" i="26"/>
  <c r="CJ28" i="26"/>
  <c r="CI28" i="26"/>
  <c r="CH28" i="26"/>
  <c r="CG28" i="26"/>
  <c r="BB28" i="26"/>
  <c r="AJ28" i="26"/>
  <c r="Y28" i="26"/>
  <c r="M28" i="26"/>
  <c r="CJ27" i="26"/>
  <c r="CI27" i="26"/>
  <c r="CH27" i="26"/>
  <c r="CG27" i="26"/>
  <c r="BB27" i="26"/>
  <c r="AJ27" i="26"/>
  <c r="Y27" i="26"/>
  <c r="M27" i="26"/>
  <c r="CJ26" i="26"/>
  <c r="CI26" i="26"/>
  <c r="CH26" i="26"/>
  <c r="CG26" i="26"/>
  <c r="BB26" i="26"/>
  <c r="AJ26" i="26"/>
  <c r="Y26" i="26"/>
  <c r="M26" i="26"/>
  <c r="CJ25" i="26"/>
  <c r="CI25" i="26"/>
  <c r="CH25" i="26"/>
  <c r="CG25" i="26"/>
  <c r="BB25" i="26"/>
  <c r="AJ25" i="26"/>
  <c r="Y25" i="26"/>
  <c r="M25" i="26"/>
  <c r="CJ24" i="26"/>
  <c r="CI24" i="26"/>
  <c r="CH24" i="26"/>
  <c r="CG24" i="26"/>
  <c r="BB24" i="26"/>
  <c r="AJ24" i="26"/>
  <c r="Y24" i="26"/>
  <c r="M24" i="26"/>
  <c r="CJ23" i="26"/>
  <c r="CI23" i="26"/>
  <c r="CH23" i="26"/>
  <c r="CG23" i="26"/>
  <c r="BB23" i="26"/>
  <c r="AJ23" i="26"/>
  <c r="Y23" i="26"/>
  <c r="M23" i="26"/>
  <c r="CJ22" i="26"/>
  <c r="CI22" i="26"/>
  <c r="CH22" i="26"/>
  <c r="CG22" i="26"/>
  <c r="BB22" i="26"/>
  <c r="AJ22" i="26"/>
  <c r="Y22" i="26"/>
  <c r="M22" i="26"/>
  <c r="CJ21" i="26"/>
  <c r="CI21" i="26"/>
  <c r="CH21" i="26"/>
  <c r="CG21" i="26"/>
  <c r="BB21" i="26"/>
  <c r="AJ21" i="26"/>
  <c r="Y21" i="26"/>
  <c r="M21" i="26"/>
  <c r="CJ20" i="26"/>
  <c r="CI20" i="26"/>
  <c r="CH20" i="26"/>
  <c r="CG20" i="26"/>
  <c r="BB20" i="26"/>
  <c r="AJ20" i="26"/>
  <c r="Y20" i="26"/>
  <c r="M20" i="26"/>
  <c r="CJ19" i="26"/>
  <c r="CI19" i="26"/>
  <c r="CH19" i="26"/>
  <c r="CG19" i="26"/>
  <c r="BB19" i="26"/>
  <c r="AJ19" i="26"/>
  <c r="Y19" i="26"/>
  <c r="M19" i="26"/>
  <c r="CJ18" i="26"/>
  <c r="CI18" i="26"/>
  <c r="CH18" i="26"/>
  <c r="CG18" i="26"/>
  <c r="BB18" i="26"/>
  <c r="AJ18" i="26"/>
  <c r="Y18" i="26"/>
  <c r="Y45" i="26" s="1"/>
  <c r="S18" i="26"/>
  <c r="S20" i="26" s="1"/>
  <c r="S22" i="26" s="1"/>
  <c r="S24" i="26" s="1"/>
  <c r="S26" i="26" s="1"/>
  <c r="S28" i="26" s="1"/>
  <c r="S30" i="26" s="1"/>
  <c r="M18" i="26"/>
  <c r="H18" i="26"/>
  <c r="H19" i="26" s="1"/>
  <c r="H20" i="26" s="1"/>
  <c r="H21" i="26" s="1"/>
  <c r="H22" i="26" s="1"/>
  <c r="H23" i="26" s="1"/>
  <c r="H24" i="26" s="1"/>
  <c r="H25" i="26" s="1"/>
  <c r="H26" i="26" s="1"/>
  <c r="H27" i="26" s="1"/>
  <c r="H28" i="26" s="1"/>
  <c r="H29" i="26" s="1"/>
  <c r="H30" i="26" s="1"/>
  <c r="H32" i="26" s="1"/>
  <c r="H33" i="26" s="1"/>
  <c r="H34" i="26" s="1"/>
  <c r="H35" i="26" s="1"/>
  <c r="H36" i="26" s="1"/>
  <c r="H37" i="26" s="1"/>
  <c r="H38" i="26" s="1"/>
  <c r="H39" i="26" s="1"/>
  <c r="H40" i="26" s="1"/>
  <c r="H41" i="26" s="1"/>
  <c r="H42" i="26" s="1"/>
  <c r="H43" i="26" s="1"/>
  <c r="H44" i="26" s="1"/>
  <c r="H45" i="26" s="1"/>
  <c r="H46" i="26" s="1"/>
  <c r="CJ17" i="26"/>
  <c r="CI17" i="26"/>
  <c r="CH17" i="26"/>
  <c r="CG17" i="26"/>
  <c r="T67" i="26" s="1"/>
  <c r="BB17" i="26"/>
  <c r="AJ17" i="26"/>
  <c r="S17" i="26"/>
  <c r="S19" i="26" s="1"/>
  <c r="S21" i="26" s="1"/>
  <c r="S23" i="26" s="1"/>
  <c r="S25" i="26" s="1"/>
  <c r="S27" i="26" s="1"/>
  <c r="S29" i="26" s="1"/>
  <c r="M17" i="26"/>
  <c r="H17" i="26"/>
  <c r="CJ16" i="26"/>
  <c r="CI16" i="26"/>
  <c r="CH16" i="26"/>
  <c r="CG16" i="26"/>
  <c r="BB16" i="26"/>
  <c r="AJ16" i="26"/>
  <c r="AK70" i="26" l="1"/>
  <c r="AV66" i="26"/>
  <c r="AK66" i="26"/>
  <c r="BS68" i="26"/>
  <c r="AK68" i="26"/>
  <c r="AV68" i="26"/>
  <c r="Z70" i="26"/>
  <c r="BX70" i="26" s="1"/>
  <c r="CB70" i="26" s="1"/>
  <c r="Z68" i="26"/>
  <c r="BX68" i="26" s="1"/>
  <c r="CB68" i="26" s="1"/>
  <c r="AV70" i="26"/>
  <c r="T69" i="26"/>
  <c r="BS69" i="26"/>
  <c r="Z66" i="26"/>
  <c r="BX66" i="26" s="1"/>
  <c r="CB66" i="26" s="1"/>
  <c r="BS67" i="26"/>
  <c r="BS70" i="26"/>
  <c r="BS65" i="26"/>
  <c r="T65" i="26"/>
  <c r="T66" i="26"/>
  <c r="BS66" i="26"/>
  <c r="AK65" i="26"/>
  <c r="S33" i="26"/>
  <c r="S35" i="26" s="1"/>
  <c r="S37" i="26" s="1"/>
  <c r="S39" i="26" s="1"/>
  <c r="S41" i="26" s="1"/>
  <c r="S43" i="26" s="1"/>
  <c r="S45" i="26" s="1"/>
  <c r="S32" i="26"/>
  <c r="S34" i="26" s="1"/>
  <c r="S36" i="26" s="1"/>
  <c r="S38" i="26" s="1"/>
  <c r="S40" i="26" s="1"/>
  <c r="S42" i="26" s="1"/>
  <c r="S44" i="26" s="1"/>
  <c r="S46" i="26" s="1"/>
  <c r="AK67" i="26"/>
  <c r="T68" i="26"/>
  <c r="AK69" i="26"/>
  <c r="T70" i="26"/>
  <c r="AV65" i="26"/>
  <c r="AV67" i="26"/>
  <c r="AV69" i="26"/>
  <c r="Y30" i="26"/>
  <c r="Y33" i="26"/>
  <c r="Y35" i="26"/>
  <c r="Y37" i="26"/>
  <c r="Y39" i="26"/>
  <c r="Y41" i="26"/>
  <c r="Y43" i="26"/>
  <c r="Z65" i="26"/>
  <c r="Z67" i="26"/>
  <c r="BX67" i="26" s="1"/>
  <c r="CB67" i="26" s="1"/>
  <c r="Z69" i="26"/>
  <c r="BX69" i="26" l="1"/>
  <c r="CB69" i="26" s="1"/>
  <c r="BX65" i="26"/>
  <c r="CB65" i="26" l="1"/>
  <c r="C65" i="26"/>
  <c r="C67" i="26"/>
  <c r="C66" i="26"/>
  <c r="C68" i="26"/>
  <c r="C70" i="26"/>
  <c r="C69" i="26"/>
  <c r="T78" i="26" l="1"/>
  <c r="AK80" i="26"/>
  <c r="AV78" i="26"/>
  <c r="BN80" i="26"/>
  <c r="BS77" i="26"/>
  <c r="BG77" i="26"/>
  <c r="H78" i="26"/>
  <c r="C82" i="26"/>
  <c r="BG80" i="26"/>
  <c r="BS82" i="26"/>
  <c r="T77" i="26"/>
  <c r="T82" i="26"/>
  <c r="BG79" i="26"/>
  <c r="H82" i="26"/>
  <c r="Z78" i="26"/>
  <c r="BX78" i="26"/>
  <c r="Z82" i="26"/>
  <c r="AK79" i="26"/>
  <c r="BG82" i="26"/>
  <c r="BN79" i="26"/>
  <c r="BX82" i="26"/>
  <c r="AV77" i="26"/>
  <c r="H77" i="26"/>
  <c r="AK77" i="26"/>
  <c r="BX80" i="26"/>
  <c r="C81" i="26"/>
  <c r="Z79" i="26"/>
  <c r="BS81" i="26"/>
  <c r="C80" i="26"/>
  <c r="BG78" i="26"/>
  <c r="C79" i="26"/>
  <c r="Z81" i="26"/>
  <c r="AK78" i="26"/>
  <c r="BG81" i="26"/>
  <c r="BN78" i="26"/>
  <c r="BX81" i="26"/>
  <c r="Z77" i="26"/>
  <c r="Z80" i="26"/>
  <c r="BX79" i="26"/>
  <c r="AV81" i="26"/>
  <c r="H81" i="26"/>
  <c r="T80" i="26"/>
  <c r="AK82" i="26"/>
  <c r="AV80" i="26"/>
  <c r="BN82" i="26"/>
  <c r="BS79" i="26"/>
  <c r="BX77" i="26"/>
  <c r="H80" i="26"/>
  <c r="C78" i="26"/>
  <c r="T79" i="26"/>
  <c r="AK81" i="26"/>
  <c r="AV79" i="26"/>
  <c r="BN81" i="26"/>
  <c r="BS78" i="26"/>
  <c r="BN77" i="26"/>
  <c r="H79" i="26"/>
  <c r="C77" i="26"/>
  <c r="AV82" i="26"/>
  <c r="T81" i="26"/>
  <c r="BS80" i="26"/>
</calcChain>
</file>

<file path=xl/comments1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 1
eintragen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Austragungsort 2
eintragen</t>
        </r>
      </text>
    </comment>
  </commentList>
</comments>
</file>

<file path=xl/comments10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
eintragen</t>
        </r>
      </text>
    </comment>
  </commentList>
</comments>
</file>

<file path=xl/comments11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
eintragen</t>
        </r>
      </text>
    </comment>
  </commentList>
</comments>
</file>

<file path=xl/comments12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
eintragen</t>
        </r>
      </text>
    </comment>
  </commentList>
</comments>
</file>

<file path=xl/comments13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
eintragen</t>
        </r>
      </text>
    </comment>
  </commentList>
</comments>
</file>

<file path=xl/comments14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
eintragen</t>
        </r>
      </text>
    </comment>
  </commentList>
</comments>
</file>

<file path=xl/comments15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 1
eintragen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Austragungsort 2
eintragen</t>
        </r>
      </text>
    </comment>
  </commentList>
</comments>
</file>

<file path=xl/comments16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
eintragen</t>
        </r>
      </text>
    </comment>
  </commentList>
</comments>
</file>

<file path=xl/comments17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
eintragen</t>
        </r>
      </text>
    </comment>
  </commentList>
</comments>
</file>

<file path=xl/comments18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 1
eintragen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Austragungsort 2
eintragen</t>
        </r>
      </text>
    </comment>
  </commentList>
</comments>
</file>

<file path=xl/comments19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 1
eintragen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Austragungsort 2
eintragen</t>
        </r>
      </text>
    </comment>
  </commentList>
</comments>
</file>

<file path=xl/comments2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 1
eintragen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Austragungsort 2
eintragen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</rPr>
          <t>Austragungsort 3
eintragen</t>
        </r>
      </text>
    </comment>
  </commentList>
</comments>
</file>

<file path=xl/comments3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 1
eintragen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Austragungsort 2
eintragen</t>
        </r>
      </text>
    </comment>
  </commentList>
</comments>
</file>

<file path=xl/comments4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
eintragen</t>
        </r>
      </text>
    </comment>
  </commentList>
</comments>
</file>

<file path=xl/comments5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 1
eintragen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Austragungsort 2
eintragen</t>
        </r>
      </text>
    </comment>
  </commentList>
</comments>
</file>

<file path=xl/comments6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
eintragen</t>
        </r>
      </text>
    </comment>
  </commentList>
</comments>
</file>

<file path=xl/comments7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 1
eintragen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Austragungsort 2
eintragen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</rPr>
          <t>Austragungsort 3
eintragen</t>
        </r>
      </text>
    </comment>
  </commentList>
</comments>
</file>

<file path=xl/comments8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 1
eintragen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Austragungsort 2
eintragen</t>
        </r>
      </text>
    </comment>
  </commentList>
</comments>
</file>

<file path=xl/comments9.xml><?xml version="1.0" encoding="utf-8"?>
<comments xmlns="http://schemas.openxmlformats.org/spreadsheetml/2006/main">
  <authors>
    <author>Daniel Conrady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Spieldauer
eintragen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Datum
eintragen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Startzeit
eintragen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Austragungsort
eintragen</t>
        </r>
      </text>
    </comment>
  </commentList>
</comments>
</file>

<file path=xl/sharedStrings.xml><?xml version="1.0" encoding="utf-8"?>
<sst xmlns="http://schemas.openxmlformats.org/spreadsheetml/2006/main" count="2749" uniqueCount="118">
  <si>
    <t>Spielerliste</t>
  </si>
  <si>
    <t>Spielplan</t>
  </si>
  <si>
    <t>:</t>
  </si>
  <si>
    <t>Austragungsort</t>
  </si>
  <si>
    <t>Paarung</t>
  </si>
  <si>
    <t>Ergebnis</t>
  </si>
  <si>
    <t>Spiel</t>
  </si>
  <si>
    <t>Hinrunde</t>
  </si>
  <si>
    <t>Datum</t>
  </si>
  <si>
    <t>Uhrzeit</t>
  </si>
  <si>
    <t>23.12.</t>
  </si>
  <si>
    <t>Rückrunde</t>
  </si>
  <si>
    <t>Kreuztabelle</t>
  </si>
  <si>
    <t>x</t>
  </si>
  <si>
    <t>Tabelle</t>
  </si>
  <si>
    <t>Rang</t>
  </si>
  <si>
    <t>Spiele</t>
  </si>
  <si>
    <t>Siege</t>
  </si>
  <si>
    <t>Unentschieden</t>
  </si>
  <si>
    <t>Niederlagen</t>
  </si>
  <si>
    <t>Tore</t>
  </si>
  <si>
    <t>+/-</t>
  </si>
  <si>
    <t>Punkte</t>
  </si>
  <si>
    <t>SiegHeim</t>
  </si>
  <si>
    <t>SiegGast</t>
  </si>
  <si>
    <t>Fernseher (links)</t>
  </si>
  <si>
    <t>Fernseher (rechts)</t>
  </si>
  <si>
    <t>Fernseher</t>
  </si>
  <si>
    <t>Patrick</t>
  </si>
  <si>
    <t>Markus</t>
  </si>
  <si>
    <t>Christoph</t>
  </si>
  <si>
    <t>Turnier am 29.10.2014</t>
  </si>
  <si>
    <t>29.10.</t>
  </si>
  <si>
    <t>Playstation 3</t>
  </si>
  <si>
    <t>Playstation 4</t>
  </si>
  <si>
    <t>Turnier am 07.11.2014</t>
  </si>
  <si>
    <t>7.11.</t>
  </si>
  <si>
    <t>Fernseher (mitte)</t>
  </si>
  <si>
    <t>Turnier am 25.11.2014</t>
  </si>
  <si>
    <t>25.11.</t>
  </si>
  <si>
    <t>Turnier am 02.12.2014</t>
  </si>
  <si>
    <t>2.12.</t>
  </si>
  <si>
    <t>Turnier am 10.12.2014</t>
  </si>
  <si>
    <t>10.12.</t>
  </si>
  <si>
    <t>Turnier am 17.12.2014</t>
  </si>
  <si>
    <t>17.12.</t>
  </si>
  <si>
    <t>Turnier am 23.12.2014</t>
  </si>
  <si>
    <t>Turnier am 14.01.2015</t>
  </si>
  <si>
    <t>5.2.</t>
  </si>
  <si>
    <t>Turnier am 05.02.2015</t>
  </si>
  <si>
    <t>Turnier am 19.03.2015</t>
  </si>
  <si>
    <t>19.3.</t>
  </si>
  <si>
    <t>1.</t>
  </si>
  <si>
    <t>2.</t>
  </si>
  <si>
    <t>Gesamt</t>
  </si>
  <si>
    <t>14.1.</t>
  </si>
  <si>
    <t>HS</t>
  </si>
  <si>
    <t>Turnier am 24.03.2015</t>
  </si>
  <si>
    <t>24.3.</t>
  </si>
  <si>
    <t>Turnier</t>
  </si>
  <si>
    <t>3.</t>
  </si>
  <si>
    <t>4.</t>
  </si>
  <si>
    <t>5.</t>
  </si>
  <si>
    <t>6.</t>
  </si>
  <si>
    <t>7.</t>
  </si>
  <si>
    <t>Platzierungen</t>
  </si>
  <si>
    <t>Jule</t>
  </si>
  <si>
    <t>Schmiddi</t>
  </si>
  <si>
    <t>---</t>
  </si>
  <si>
    <t>Ratze</t>
  </si>
  <si>
    <t>Basti</t>
  </si>
  <si>
    <t>Manchester City</t>
  </si>
  <si>
    <t>FC Barcelona</t>
  </si>
  <si>
    <t>Chelsea London</t>
  </si>
  <si>
    <t>Manchester United</t>
  </si>
  <si>
    <t>FC Bayern</t>
  </si>
  <si>
    <t>Juventus Turin</t>
  </si>
  <si>
    <t>Real Madrid</t>
  </si>
  <si>
    <t>Paris Saint Germain</t>
  </si>
  <si>
    <t>Borussia Dortmund</t>
  </si>
  <si>
    <t>-</t>
  </si>
  <si>
    <t>2014/2015</t>
  </si>
  <si>
    <t>Turniertabelle</t>
  </si>
  <si>
    <t>Spieler</t>
  </si>
  <si>
    <t>Platzierung</t>
  </si>
  <si>
    <t>Erste Plätze</t>
  </si>
  <si>
    <t>Zweite Plätze</t>
  </si>
  <si>
    <t>Dritte Plätze</t>
  </si>
  <si>
    <t>Vierte Plätze</t>
  </si>
  <si>
    <t>Fünfte Plätze</t>
  </si>
  <si>
    <t>Sechste Plätze</t>
  </si>
  <si>
    <t>Siebte Plätze</t>
  </si>
  <si>
    <t>Turnierübersicht</t>
  </si>
  <si>
    <t>3.4.</t>
  </si>
  <si>
    <t>Turnier am 03.04.2015</t>
  </si>
  <si>
    <t>Turnier am 29.04.2015</t>
  </si>
  <si>
    <t>29.4.</t>
  </si>
  <si>
    <t>Turnier am 22.05.2015</t>
  </si>
  <si>
    <t>22.5.</t>
  </si>
  <si>
    <t>3.6.</t>
  </si>
  <si>
    <t>Turnier am 03.06.2015</t>
  </si>
  <si>
    <t>7.7.</t>
  </si>
  <si>
    <t>Turnier am 07.07.2015</t>
  </si>
  <si>
    <t>Spieler 1</t>
  </si>
  <si>
    <t>Spieler 2</t>
  </si>
  <si>
    <t>Spieler 3</t>
  </si>
  <si>
    <t>Spieler 4</t>
  </si>
  <si>
    <t>Spieler 5</t>
  </si>
  <si>
    <t>Spieler 6</t>
  </si>
  <si>
    <t>Spieler 7</t>
  </si>
  <si>
    <t>Turnier am 27.07.2015</t>
  </si>
  <si>
    <t>27.7.</t>
  </si>
  <si>
    <t>11.8.</t>
  </si>
  <si>
    <t>Turnier am 11.08.2015</t>
  </si>
  <si>
    <t>Fernseher links</t>
  </si>
  <si>
    <t>Fernseher rechts</t>
  </si>
  <si>
    <t>18.8.</t>
  </si>
  <si>
    <t>Turnier am 18.08.2015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</si>
</sst>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&quot; m&quot;"/>
    <numFmt numFmtId="165" formatCode="#,##0_ ;[Red]\-#,##0\ "/>
    <numFmt numFmtId="166" formatCode="0.0"/>
    <numFmt numFmtId="167" formatCode="0.0&quot; Titel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1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3" borderId="15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" fillId="0" borderId="16" xfId="0" quotePrefix="1" applyFont="1" applyBorder="1" applyAlignment="1" applyProtection="1">
      <alignment horizontal="right" vertical="center"/>
    </xf>
    <xf numFmtId="0" fontId="1" fillId="0" borderId="18" xfId="0" quotePrefix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16" fontId="1" fillId="0" borderId="26" xfId="0" applyNumberFormat="1" applyFont="1" applyBorder="1" applyAlignment="1" applyProtection="1">
      <alignment horizontal="center" vertical="center"/>
    </xf>
    <xf numFmtId="0" fontId="1" fillId="0" borderId="0" xfId="0" quotePrefix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167" fontId="2" fillId="0" borderId="16" xfId="0" applyNumberFormat="1" applyFont="1" applyBorder="1" applyAlignment="1" applyProtection="1">
      <alignment horizontal="center" vertical="center"/>
    </xf>
    <xf numFmtId="167" fontId="2" fillId="0" borderId="17" xfId="0" applyNumberFormat="1" applyFont="1" applyBorder="1" applyAlignment="1" applyProtection="1">
      <alignment horizontal="center" vertical="center"/>
    </xf>
    <xf numFmtId="167" fontId="2" fillId="0" borderId="18" xfId="0" applyNumberFormat="1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 textRotation="90"/>
    </xf>
    <xf numFmtId="0" fontId="2" fillId="3" borderId="42" xfId="0" applyFont="1" applyFill="1" applyBorder="1" applyAlignment="1" applyProtection="1">
      <alignment horizontal="center" vertical="center" textRotation="90"/>
    </xf>
    <xf numFmtId="0" fontId="2" fillId="3" borderId="43" xfId="0" applyFont="1" applyFill="1" applyBorder="1" applyAlignment="1" applyProtection="1">
      <alignment horizontal="center" vertical="center" textRotation="90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left" vertical="center"/>
    </xf>
    <xf numFmtId="0" fontId="2" fillId="3" borderId="35" xfId="0" applyFont="1" applyFill="1" applyBorder="1" applyAlignment="1" applyProtection="1">
      <alignment horizontal="left" vertical="center"/>
    </xf>
    <xf numFmtId="0" fontId="2" fillId="3" borderId="36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textRotation="90"/>
    </xf>
    <xf numFmtId="0" fontId="2" fillId="3" borderId="2" xfId="0" applyFont="1" applyFill="1" applyBorder="1" applyAlignment="1" applyProtection="1">
      <alignment horizontal="center" vertical="center" textRotation="90"/>
    </xf>
    <xf numFmtId="0" fontId="2" fillId="3" borderId="3" xfId="0" applyFont="1" applyFill="1" applyBorder="1" applyAlignment="1" applyProtection="1">
      <alignment horizontal="center" vertical="center" textRotation="90"/>
    </xf>
    <xf numFmtId="0" fontId="2" fillId="3" borderId="4" xfId="0" applyFont="1" applyFill="1" applyBorder="1" applyAlignment="1" applyProtection="1">
      <alignment horizontal="center" vertical="center" textRotation="90"/>
    </xf>
    <xf numFmtId="0" fontId="2" fillId="3" borderId="0" xfId="0" applyFont="1" applyFill="1" applyBorder="1" applyAlignment="1" applyProtection="1">
      <alignment horizontal="center" vertical="center" textRotation="90"/>
    </xf>
    <xf numFmtId="0" fontId="2" fillId="3" borderId="5" xfId="0" applyFont="1" applyFill="1" applyBorder="1" applyAlignment="1" applyProtection="1">
      <alignment horizontal="center" vertical="center" textRotation="90"/>
    </xf>
    <xf numFmtId="0" fontId="2" fillId="3" borderId="6" xfId="0" applyFont="1" applyFill="1" applyBorder="1" applyAlignment="1" applyProtection="1">
      <alignment horizontal="center" vertical="center" textRotation="90"/>
    </xf>
    <xf numFmtId="0" fontId="2" fillId="3" borderId="7" xfId="0" applyFont="1" applyFill="1" applyBorder="1" applyAlignment="1" applyProtection="1">
      <alignment horizontal="center" vertical="center" textRotation="90"/>
    </xf>
    <xf numFmtId="0" fontId="2" fillId="3" borderId="8" xfId="0" applyFont="1" applyFill="1" applyBorder="1" applyAlignment="1" applyProtection="1">
      <alignment horizontal="center" vertical="center" textRotation="90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2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right" vertical="center"/>
    </xf>
    <xf numFmtId="20" fontId="1" fillId="0" borderId="16" xfId="0" applyNumberFormat="1" applyFont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right" vertical="center"/>
    </xf>
    <xf numFmtId="0" fontId="1" fillId="0" borderId="26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textRotation="90"/>
    </xf>
    <xf numFmtId="0" fontId="2" fillId="0" borderId="4" xfId="0" applyFont="1" applyFill="1" applyBorder="1" applyAlignment="1" applyProtection="1">
      <alignment horizontal="center" vertical="center" textRotation="90"/>
    </xf>
    <xf numFmtId="0" fontId="5" fillId="0" borderId="5" xfId="0" applyFont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left" vertical="center"/>
    </xf>
    <xf numFmtId="0" fontId="2" fillId="3" borderId="24" xfId="0" applyFont="1" applyFill="1" applyBorder="1" applyAlignment="1" applyProtection="1">
      <alignment horizontal="left" vertical="center"/>
    </xf>
    <xf numFmtId="0" fontId="2" fillId="3" borderId="28" xfId="0" applyFont="1" applyFill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left" vertical="center"/>
    </xf>
    <xf numFmtId="0" fontId="2" fillId="3" borderId="19" xfId="0" applyFont="1" applyFill="1" applyBorder="1" applyAlignment="1" applyProtection="1">
      <alignment horizontal="left" vertical="center"/>
    </xf>
    <xf numFmtId="0" fontId="2" fillId="3" borderId="27" xfId="0" applyFont="1" applyFill="1" applyBorder="1" applyAlignment="1" applyProtection="1">
      <alignment horizontal="left" vertical="center"/>
    </xf>
    <xf numFmtId="165" fontId="1" fillId="0" borderId="9" xfId="0" applyNumberFormat="1" applyFont="1" applyBorder="1" applyAlignment="1" applyProtection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</xf>
    <xf numFmtId="165" fontId="1" fillId="0" borderId="11" xfId="0" applyNumberFormat="1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</xf>
    <xf numFmtId="1" fontId="1" fillId="0" borderId="11" xfId="0" applyNumberFormat="1" applyFont="1" applyBorder="1" applyAlignment="1" applyProtection="1">
      <alignment horizontal="center" vertical="center"/>
    </xf>
    <xf numFmtId="166" fontId="1" fillId="0" borderId="25" xfId="0" applyNumberFormat="1" applyFont="1" applyBorder="1" applyAlignment="1" applyProtection="1">
      <alignment horizontal="center" vertical="center"/>
    </xf>
    <xf numFmtId="166" fontId="1" fillId="0" borderId="10" xfId="0" applyNumberFormat="1" applyFont="1" applyBorder="1" applyAlignment="1" applyProtection="1">
      <alignment horizontal="center" vertical="center"/>
    </xf>
    <xf numFmtId="166" fontId="1" fillId="0" borderId="11" xfId="0" applyNumberFormat="1" applyFont="1" applyBorder="1" applyAlignment="1" applyProtection="1">
      <alignment horizontal="center" vertical="center"/>
    </xf>
    <xf numFmtId="20" fontId="1" fillId="0" borderId="17" xfId="0" applyNumberFormat="1" applyFont="1" applyBorder="1" applyAlignment="1" applyProtection="1">
      <alignment horizontal="center" vertical="center"/>
    </xf>
    <xf numFmtId="20" fontId="1" fillId="0" borderId="18" xfId="0" applyNumberFormat="1" applyFont="1" applyBorder="1" applyAlignment="1" applyProtection="1">
      <alignment horizontal="center"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FFA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AK69"/>
  <sheetViews>
    <sheetView showGridLines="0" showRowColHeaders="0" tabSelected="1" zoomScaleNormal="100" workbookViewId="0">
      <selection activeCell="B2" sqref="B2:AJ2"/>
    </sheetView>
  </sheetViews>
  <sheetFormatPr baseColWidth="10" defaultRowHeight="11.25" x14ac:dyDescent="0.25"/>
  <cols>
    <col min="1" max="1" width="1.42578125" style="8" customWidth="1"/>
    <col min="2" max="2" width="1.42578125" style="1" customWidth="1"/>
    <col min="3" max="3" width="5.7109375" style="9" customWidth="1"/>
    <col min="4" max="4" width="1.42578125" style="1" customWidth="1"/>
    <col min="5" max="5" width="7.140625" style="1" customWidth="1"/>
    <col min="6" max="6" width="1.42578125" style="1" customWidth="1"/>
    <col min="7" max="7" width="7.140625" style="1" customWidth="1"/>
    <col min="8" max="8" width="1.42578125" style="1" customWidth="1"/>
    <col min="9" max="9" width="8.5703125" style="1" customWidth="1"/>
    <col min="10" max="10" width="1.42578125" style="1" bestFit="1" customWidth="1"/>
    <col min="11" max="11" width="15.7109375" style="1" customWidth="1"/>
    <col min="12" max="12" width="1.42578125" style="1" customWidth="1"/>
    <col min="13" max="13" width="8.5703125" style="1" customWidth="1"/>
    <col min="14" max="14" width="1.42578125" style="1" customWidth="1"/>
    <col min="15" max="15" width="15.7109375" style="8" customWidth="1"/>
    <col min="16" max="16" width="1.42578125" style="1" customWidth="1"/>
    <col min="17" max="17" width="8.5703125" style="1" customWidth="1"/>
    <col min="18" max="18" width="1.42578125" style="1" customWidth="1"/>
    <col min="19" max="19" width="15.7109375" style="1" customWidth="1"/>
    <col min="20" max="20" width="1.42578125" style="1" customWidth="1"/>
    <col min="21" max="21" width="8.5703125" style="1" customWidth="1"/>
    <col min="22" max="22" width="1.42578125" style="1" customWidth="1"/>
    <col min="23" max="23" width="15.7109375" style="1" customWidth="1"/>
    <col min="24" max="24" width="1.42578125" style="1" customWidth="1"/>
    <col min="25" max="25" width="8.5703125" style="8" customWidth="1"/>
    <col min="26" max="26" width="1.42578125" style="1" customWidth="1"/>
    <col min="27" max="27" width="15.7109375" style="8" customWidth="1"/>
    <col min="28" max="28" width="1.42578125" style="1" customWidth="1"/>
    <col min="29" max="29" width="8.5703125" style="8" customWidth="1"/>
    <col min="30" max="30" width="1.42578125" style="1" customWidth="1"/>
    <col min="31" max="31" width="15.7109375" style="8" customWidth="1"/>
    <col min="32" max="32" width="1.42578125" style="1" customWidth="1"/>
    <col min="33" max="33" width="8.5703125" style="8" customWidth="1"/>
    <col min="34" max="34" width="1.42578125" style="1" customWidth="1"/>
    <col min="35" max="35" width="15.7109375" style="8" customWidth="1"/>
    <col min="36" max="37" width="1.42578125" style="8" customWidth="1"/>
    <col min="38" max="16384" width="11.42578125" style="8"/>
  </cols>
  <sheetData>
    <row r="1" spans="1:37" ht="7.5" customHeight="1" x14ac:dyDescent="0.25">
      <c r="A1" s="20"/>
      <c r="B1" s="63"/>
      <c r="C1" s="21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2"/>
      <c r="P1" s="63"/>
      <c r="Q1" s="63"/>
      <c r="R1" s="63"/>
      <c r="S1" s="63"/>
      <c r="T1" s="63"/>
      <c r="U1" s="63"/>
      <c r="V1" s="63"/>
      <c r="W1" s="63"/>
      <c r="X1" s="63"/>
      <c r="Y1" s="22"/>
      <c r="Z1" s="63"/>
      <c r="AA1" s="22"/>
      <c r="AB1" s="63"/>
      <c r="AC1" s="22"/>
      <c r="AD1" s="63"/>
      <c r="AE1" s="22"/>
      <c r="AF1" s="63"/>
      <c r="AG1" s="22"/>
      <c r="AH1" s="63"/>
      <c r="AI1" s="22"/>
      <c r="AJ1" s="22"/>
      <c r="AK1" s="23"/>
    </row>
    <row r="2" spans="1:37" s="25" customFormat="1" ht="26.25" customHeight="1" x14ac:dyDescent="0.25">
      <c r="A2" s="18"/>
      <c r="B2" s="82" t="s">
        <v>92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24"/>
    </row>
    <row r="3" spans="1:37" x14ac:dyDescent="0.25">
      <c r="A3" s="19"/>
      <c r="B3" s="69"/>
      <c r="C3" s="10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6"/>
      <c r="P3" s="69"/>
      <c r="Q3" s="69"/>
      <c r="R3" s="69"/>
      <c r="S3" s="69"/>
      <c r="T3" s="69"/>
      <c r="U3" s="69"/>
      <c r="V3" s="69"/>
      <c r="W3" s="69"/>
      <c r="X3" s="69"/>
      <c r="Y3" s="26"/>
      <c r="Z3" s="69"/>
      <c r="AA3" s="26"/>
      <c r="AB3" s="69"/>
      <c r="AC3" s="26"/>
      <c r="AD3" s="69"/>
      <c r="AE3" s="26"/>
      <c r="AF3" s="69"/>
      <c r="AG3" s="26"/>
      <c r="AH3" s="69"/>
      <c r="AI3" s="26"/>
      <c r="AJ3" s="26"/>
      <c r="AK3" s="27"/>
    </row>
    <row r="4" spans="1:37" ht="7.5" customHeight="1" x14ac:dyDescent="0.25">
      <c r="A4" s="19"/>
      <c r="B4" s="64"/>
      <c r="C4" s="21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22"/>
      <c r="P4" s="63"/>
      <c r="Q4" s="63"/>
      <c r="R4" s="63"/>
      <c r="S4" s="63"/>
      <c r="T4" s="63"/>
      <c r="U4" s="63"/>
      <c r="V4" s="63"/>
      <c r="W4" s="63"/>
      <c r="X4" s="63"/>
      <c r="Y4" s="22"/>
      <c r="Z4" s="63"/>
      <c r="AA4" s="22"/>
      <c r="AB4" s="63"/>
      <c r="AC4" s="22"/>
      <c r="AD4" s="63"/>
      <c r="AE4" s="22"/>
      <c r="AF4" s="63"/>
      <c r="AG4" s="22"/>
      <c r="AH4" s="63"/>
      <c r="AI4" s="22"/>
      <c r="AJ4" s="23"/>
      <c r="AK4" s="27"/>
    </row>
    <row r="5" spans="1:37" s="13" customFormat="1" ht="15" customHeight="1" x14ac:dyDescent="0.25">
      <c r="A5" s="28"/>
      <c r="B5" s="71"/>
      <c r="C5" s="86" t="s">
        <v>65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8"/>
      <c r="AJ5" s="29"/>
      <c r="AK5" s="29"/>
    </row>
    <row r="6" spans="1:37" ht="7.5" customHeight="1" x14ac:dyDescent="0.25">
      <c r="A6" s="19"/>
      <c r="B6" s="65"/>
      <c r="C6" s="1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26"/>
      <c r="P6" s="69"/>
      <c r="Q6" s="69"/>
      <c r="R6" s="69"/>
      <c r="S6" s="69"/>
      <c r="T6" s="69"/>
      <c r="U6" s="69"/>
      <c r="V6" s="69"/>
      <c r="W6" s="69"/>
      <c r="X6" s="69"/>
      <c r="Y6" s="26"/>
      <c r="Z6" s="69"/>
      <c r="AA6" s="26"/>
      <c r="AB6" s="69"/>
      <c r="AC6" s="26"/>
      <c r="AD6" s="69"/>
      <c r="AE6" s="26"/>
      <c r="AF6" s="69"/>
      <c r="AG6" s="26"/>
      <c r="AH6" s="69"/>
      <c r="AI6" s="26"/>
      <c r="AJ6" s="27"/>
      <c r="AK6" s="27"/>
    </row>
    <row r="7" spans="1:37" s="9" customFormat="1" x14ac:dyDescent="0.25">
      <c r="A7" s="30"/>
      <c r="B7" s="70"/>
      <c r="C7" s="31"/>
      <c r="D7" s="5"/>
      <c r="E7" s="60" t="s">
        <v>59</v>
      </c>
      <c r="F7" s="5"/>
      <c r="G7" s="60" t="s">
        <v>8</v>
      </c>
      <c r="H7" s="5"/>
      <c r="I7" s="73" t="s">
        <v>52</v>
      </c>
      <c r="J7" s="74"/>
      <c r="K7" s="75"/>
      <c r="L7" s="5"/>
      <c r="M7" s="73" t="s">
        <v>53</v>
      </c>
      <c r="N7" s="74"/>
      <c r="O7" s="75"/>
      <c r="P7" s="5"/>
      <c r="Q7" s="73" t="s">
        <v>60</v>
      </c>
      <c r="R7" s="74"/>
      <c r="S7" s="75"/>
      <c r="T7" s="5"/>
      <c r="U7" s="73" t="s">
        <v>61</v>
      </c>
      <c r="V7" s="74"/>
      <c r="W7" s="75"/>
      <c r="X7" s="5"/>
      <c r="Y7" s="73" t="s">
        <v>62</v>
      </c>
      <c r="Z7" s="74"/>
      <c r="AA7" s="75"/>
      <c r="AB7" s="5"/>
      <c r="AC7" s="73" t="s">
        <v>63</v>
      </c>
      <c r="AD7" s="74"/>
      <c r="AE7" s="75"/>
      <c r="AF7" s="5"/>
      <c r="AG7" s="73" t="s">
        <v>64</v>
      </c>
      <c r="AH7" s="74"/>
      <c r="AI7" s="75"/>
      <c r="AJ7" s="32"/>
      <c r="AK7" s="32"/>
    </row>
    <row r="8" spans="1:37" ht="7.5" customHeight="1" x14ac:dyDescent="0.25">
      <c r="A8" s="19"/>
      <c r="B8" s="65"/>
      <c r="C8" s="10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26"/>
      <c r="P8" s="69"/>
      <c r="Q8" s="69"/>
      <c r="R8" s="69"/>
      <c r="S8" s="69"/>
      <c r="T8" s="69"/>
      <c r="U8" s="69"/>
      <c r="V8" s="69"/>
      <c r="W8" s="69"/>
      <c r="X8" s="69"/>
      <c r="Y8" s="26"/>
      <c r="Z8" s="69"/>
      <c r="AA8" s="26"/>
      <c r="AB8" s="69"/>
      <c r="AC8" s="26"/>
      <c r="AD8" s="69"/>
      <c r="AE8" s="26"/>
      <c r="AF8" s="69"/>
      <c r="AG8" s="26"/>
      <c r="AH8" s="69"/>
      <c r="AI8" s="26"/>
      <c r="AJ8" s="27"/>
      <c r="AK8" s="27"/>
    </row>
    <row r="9" spans="1:37" ht="11.25" customHeight="1" x14ac:dyDescent="0.25">
      <c r="A9" s="19"/>
      <c r="B9" s="65"/>
      <c r="C9" s="89" t="s">
        <v>81</v>
      </c>
      <c r="D9" s="69"/>
      <c r="E9" s="72">
        <v>1</v>
      </c>
      <c r="F9" s="69"/>
      <c r="G9" s="72" t="s">
        <v>32</v>
      </c>
      <c r="H9" s="69"/>
      <c r="I9" s="68" t="s">
        <v>28</v>
      </c>
      <c r="J9" s="67" t="s">
        <v>80</v>
      </c>
      <c r="K9" s="66" t="s">
        <v>78</v>
      </c>
      <c r="L9" s="69"/>
      <c r="M9" s="68" t="s">
        <v>69</v>
      </c>
      <c r="N9" s="67" t="s">
        <v>80</v>
      </c>
      <c r="O9" s="66" t="s">
        <v>75</v>
      </c>
      <c r="P9" s="69"/>
      <c r="Q9" s="68" t="s">
        <v>29</v>
      </c>
      <c r="R9" s="67" t="s">
        <v>80</v>
      </c>
      <c r="S9" s="66" t="s">
        <v>73</v>
      </c>
      <c r="T9" s="69"/>
      <c r="U9" s="68" t="s">
        <v>66</v>
      </c>
      <c r="V9" s="67" t="s">
        <v>80</v>
      </c>
      <c r="W9" s="66" t="s">
        <v>77</v>
      </c>
      <c r="X9" s="69"/>
      <c r="Y9" s="68" t="s">
        <v>30</v>
      </c>
      <c r="Z9" s="67" t="s">
        <v>80</v>
      </c>
      <c r="AA9" s="66" t="s">
        <v>72</v>
      </c>
      <c r="AB9" s="69"/>
      <c r="AC9" s="68" t="s">
        <v>67</v>
      </c>
      <c r="AD9" s="67" t="s">
        <v>80</v>
      </c>
      <c r="AE9" s="66" t="s">
        <v>79</v>
      </c>
      <c r="AF9" s="69"/>
      <c r="AG9" s="33" t="s">
        <v>68</v>
      </c>
      <c r="AH9" s="67" t="s">
        <v>80</v>
      </c>
      <c r="AI9" s="34" t="s">
        <v>68</v>
      </c>
      <c r="AJ9" s="27"/>
      <c r="AK9" s="27"/>
    </row>
    <row r="10" spans="1:37" ht="7.5" customHeight="1" x14ac:dyDescent="0.25">
      <c r="A10" s="19"/>
      <c r="B10" s="65"/>
      <c r="C10" s="90"/>
      <c r="D10" s="69"/>
      <c r="E10" s="69"/>
      <c r="F10" s="69"/>
      <c r="G10" s="69"/>
      <c r="H10" s="69"/>
      <c r="I10" s="35"/>
      <c r="J10" s="69"/>
      <c r="K10" s="36"/>
      <c r="L10" s="69"/>
      <c r="M10" s="35"/>
      <c r="N10" s="69"/>
      <c r="O10" s="36"/>
      <c r="P10" s="69"/>
      <c r="Q10" s="35"/>
      <c r="R10" s="69"/>
      <c r="S10" s="36"/>
      <c r="T10" s="69"/>
      <c r="U10" s="35"/>
      <c r="V10" s="69"/>
      <c r="W10" s="36"/>
      <c r="X10" s="69"/>
      <c r="Y10" s="35"/>
      <c r="Z10" s="69"/>
      <c r="AA10" s="36"/>
      <c r="AB10" s="69"/>
      <c r="AC10" s="35"/>
      <c r="AD10" s="69"/>
      <c r="AE10" s="36"/>
      <c r="AF10" s="69"/>
      <c r="AG10" s="35"/>
      <c r="AH10" s="69"/>
      <c r="AI10" s="36"/>
      <c r="AJ10" s="27"/>
      <c r="AK10" s="27"/>
    </row>
    <row r="11" spans="1:37" x14ac:dyDescent="0.25">
      <c r="A11" s="19"/>
      <c r="B11" s="65"/>
      <c r="C11" s="90"/>
      <c r="D11" s="69"/>
      <c r="E11" s="72">
        <v>2</v>
      </c>
      <c r="F11" s="69"/>
      <c r="G11" s="37" t="s">
        <v>36</v>
      </c>
      <c r="H11" s="69"/>
      <c r="I11" s="68" t="s">
        <v>30</v>
      </c>
      <c r="J11" s="67" t="s">
        <v>80</v>
      </c>
      <c r="K11" s="66" t="s">
        <v>75</v>
      </c>
      <c r="L11" s="69"/>
      <c r="M11" s="68" t="s">
        <v>28</v>
      </c>
      <c r="N11" s="67" t="s">
        <v>80</v>
      </c>
      <c r="O11" s="66" t="s">
        <v>77</v>
      </c>
      <c r="P11" s="69"/>
      <c r="Q11" s="68" t="s">
        <v>69</v>
      </c>
      <c r="R11" s="67" t="s">
        <v>80</v>
      </c>
      <c r="S11" s="66" t="s">
        <v>72</v>
      </c>
      <c r="T11" s="69"/>
      <c r="U11" s="68" t="s">
        <v>66</v>
      </c>
      <c r="V11" s="67" t="s">
        <v>80</v>
      </c>
      <c r="W11" s="66" t="s">
        <v>78</v>
      </c>
      <c r="X11" s="69"/>
      <c r="Y11" s="68" t="s">
        <v>29</v>
      </c>
      <c r="Z11" s="67" t="s">
        <v>80</v>
      </c>
      <c r="AA11" s="66" t="s">
        <v>73</v>
      </c>
      <c r="AB11" s="69"/>
      <c r="AC11" s="68" t="s">
        <v>67</v>
      </c>
      <c r="AD11" s="67" t="s">
        <v>80</v>
      </c>
      <c r="AE11" s="66" t="s">
        <v>79</v>
      </c>
      <c r="AF11" s="69"/>
      <c r="AG11" s="68" t="s">
        <v>70</v>
      </c>
      <c r="AH11" s="67" t="s">
        <v>80</v>
      </c>
      <c r="AI11" s="66" t="s">
        <v>71</v>
      </c>
      <c r="AJ11" s="27"/>
      <c r="AK11" s="27"/>
    </row>
    <row r="12" spans="1:37" x14ac:dyDescent="0.25">
      <c r="A12" s="19"/>
      <c r="B12" s="65"/>
      <c r="C12" s="90"/>
      <c r="D12" s="69"/>
      <c r="E12" s="72">
        <v>3</v>
      </c>
      <c r="F12" s="69"/>
      <c r="G12" s="72" t="s">
        <v>39</v>
      </c>
      <c r="H12" s="69"/>
      <c r="I12" s="68" t="s">
        <v>30</v>
      </c>
      <c r="J12" s="67" t="s">
        <v>80</v>
      </c>
      <c r="K12" s="66" t="s">
        <v>75</v>
      </c>
      <c r="L12" s="69"/>
      <c r="M12" s="68" t="s">
        <v>67</v>
      </c>
      <c r="N12" s="67" t="s">
        <v>80</v>
      </c>
      <c r="O12" s="66" t="s">
        <v>79</v>
      </c>
      <c r="P12" s="69"/>
      <c r="Q12" s="68" t="s">
        <v>29</v>
      </c>
      <c r="R12" s="67" t="s">
        <v>80</v>
      </c>
      <c r="S12" s="66" t="s">
        <v>73</v>
      </c>
      <c r="T12" s="69"/>
      <c r="U12" s="68" t="s">
        <v>69</v>
      </c>
      <c r="V12" s="67" t="s">
        <v>80</v>
      </c>
      <c r="W12" s="66" t="s">
        <v>71</v>
      </c>
      <c r="X12" s="69"/>
      <c r="Y12" s="68" t="s">
        <v>28</v>
      </c>
      <c r="Z12" s="67" t="s">
        <v>80</v>
      </c>
      <c r="AA12" s="66" t="s">
        <v>77</v>
      </c>
      <c r="AB12" s="69"/>
      <c r="AC12" s="33" t="s">
        <v>68</v>
      </c>
      <c r="AD12" s="67" t="s">
        <v>80</v>
      </c>
      <c r="AE12" s="34" t="s">
        <v>68</v>
      </c>
      <c r="AF12" s="38"/>
      <c r="AG12" s="33" t="s">
        <v>68</v>
      </c>
      <c r="AH12" s="67" t="s">
        <v>80</v>
      </c>
      <c r="AI12" s="34" t="s">
        <v>68</v>
      </c>
      <c r="AJ12" s="27"/>
      <c r="AK12" s="27"/>
    </row>
    <row r="13" spans="1:37" ht="7.5" customHeight="1" x14ac:dyDescent="0.25">
      <c r="A13" s="19"/>
      <c r="B13" s="65"/>
      <c r="C13" s="90"/>
      <c r="D13" s="69"/>
      <c r="E13" s="69"/>
      <c r="F13" s="69"/>
      <c r="G13" s="69"/>
      <c r="H13" s="69"/>
      <c r="I13" s="35"/>
      <c r="J13" s="69"/>
      <c r="K13" s="36"/>
      <c r="L13" s="69"/>
      <c r="M13" s="35"/>
      <c r="N13" s="69"/>
      <c r="O13" s="36"/>
      <c r="P13" s="69"/>
      <c r="Q13" s="35"/>
      <c r="R13" s="69"/>
      <c r="S13" s="36"/>
      <c r="T13" s="69"/>
      <c r="U13" s="35"/>
      <c r="V13" s="69"/>
      <c r="W13" s="36"/>
      <c r="X13" s="69"/>
      <c r="Y13" s="35"/>
      <c r="Z13" s="69"/>
      <c r="AA13" s="36"/>
      <c r="AB13" s="69"/>
      <c r="AC13" s="35"/>
      <c r="AD13" s="69"/>
      <c r="AE13" s="36"/>
      <c r="AF13" s="69"/>
      <c r="AG13" s="35"/>
      <c r="AH13" s="69"/>
      <c r="AI13" s="36"/>
      <c r="AJ13" s="27"/>
      <c r="AK13" s="27"/>
    </row>
    <row r="14" spans="1:37" x14ac:dyDescent="0.25">
      <c r="A14" s="19"/>
      <c r="B14" s="65"/>
      <c r="C14" s="90"/>
      <c r="D14" s="69"/>
      <c r="E14" s="72">
        <v>4</v>
      </c>
      <c r="F14" s="69"/>
      <c r="G14" s="72" t="s">
        <v>41</v>
      </c>
      <c r="H14" s="69"/>
      <c r="I14" s="68" t="s">
        <v>69</v>
      </c>
      <c r="J14" s="67" t="s">
        <v>80</v>
      </c>
      <c r="K14" s="66" t="s">
        <v>77</v>
      </c>
      <c r="L14" s="69"/>
      <c r="M14" s="68" t="s">
        <v>30</v>
      </c>
      <c r="N14" s="67" t="s">
        <v>80</v>
      </c>
      <c r="O14" s="66" t="s">
        <v>75</v>
      </c>
      <c r="P14" s="69"/>
      <c r="Q14" s="68" t="s">
        <v>29</v>
      </c>
      <c r="R14" s="67" t="s">
        <v>80</v>
      </c>
      <c r="S14" s="66" t="s">
        <v>73</v>
      </c>
      <c r="T14" s="69"/>
      <c r="U14" s="68" t="s">
        <v>28</v>
      </c>
      <c r="V14" s="67" t="s">
        <v>80</v>
      </c>
      <c r="W14" s="66" t="s">
        <v>72</v>
      </c>
      <c r="X14" s="69"/>
      <c r="Y14" s="33" t="s">
        <v>68</v>
      </c>
      <c r="Z14" s="67" t="s">
        <v>80</v>
      </c>
      <c r="AA14" s="34" t="s">
        <v>68</v>
      </c>
      <c r="AB14" s="69"/>
      <c r="AC14" s="33" t="s">
        <v>68</v>
      </c>
      <c r="AD14" s="67" t="s">
        <v>80</v>
      </c>
      <c r="AE14" s="34" t="s">
        <v>68</v>
      </c>
      <c r="AF14" s="38"/>
      <c r="AG14" s="33" t="s">
        <v>68</v>
      </c>
      <c r="AH14" s="67" t="s">
        <v>80</v>
      </c>
      <c r="AI14" s="34" t="s">
        <v>68</v>
      </c>
      <c r="AJ14" s="27"/>
      <c r="AK14" s="27"/>
    </row>
    <row r="15" spans="1:37" x14ac:dyDescent="0.25">
      <c r="A15" s="19"/>
      <c r="B15" s="65"/>
      <c r="C15" s="90"/>
      <c r="D15" s="69"/>
      <c r="E15" s="72">
        <v>5</v>
      </c>
      <c r="F15" s="69"/>
      <c r="G15" s="72" t="s">
        <v>43</v>
      </c>
      <c r="H15" s="69"/>
      <c r="I15" s="68" t="s">
        <v>67</v>
      </c>
      <c r="J15" s="67" t="s">
        <v>80</v>
      </c>
      <c r="K15" s="66" t="s">
        <v>79</v>
      </c>
      <c r="L15" s="69"/>
      <c r="M15" s="68" t="s">
        <v>29</v>
      </c>
      <c r="N15" s="67" t="s">
        <v>80</v>
      </c>
      <c r="O15" s="66" t="s">
        <v>73</v>
      </c>
      <c r="P15" s="69"/>
      <c r="Q15" s="68" t="s">
        <v>28</v>
      </c>
      <c r="R15" s="67" t="s">
        <v>80</v>
      </c>
      <c r="S15" s="66" t="s">
        <v>75</v>
      </c>
      <c r="T15" s="69"/>
      <c r="U15" s="68" t="s">
        <v>66</v>
      </c>
      <c r="V15" s="67" t="s">
        <v>80</v>
      </c>
      <c r="W15" s="66" t="s">
        <v>78</v>
      </c>
      <c r="X15" s="69"/>
      <c r="Y15" s="68" t="s">
        <v>69</v>
      </c>
      <c r="Z15" s="67" t="s">
        <v>80</v>
      </c>
      <c r="AA15" s="66" t="s">
        <v>77</v>
      </c>
      <c r="AB15" s="69"/>
      <c r="AC15" s="33" t="s">
        <v>68</v>
      </c>
      <c r="AD15" s="67" t="s">
        <v>80</v>
      </c>
      <c r="AE15" s="34" t="s">
        <v>68</v>
      </c>
      <c r="AF15" s="38"/>
      <c r="AG15" s="33" t="s">
        <v>68</v>
      </c>
      <c r="AH15" s="67" t="s">
        <v>80</v>
      </c>
      <c r="AI15" s="34" t="s">
        <v>68</v>
      </c>
      <c r="AJ15" s="27"/>
      <c r="AK15" s="27"/>
    </row>
    <row r="16" spans="1:37" x14ac:dyDescent="0.25">
      <c r="A16" s="19"/>
      <c r="B16" s="65"/>
      <c r="C16" s="90"/>
      <c r="D16" s="69"/>
      <c r="E16" s="72">
        <v>6</v>
      </c>
      <c r="F16" s="69"/>
      <c r="G16" s="72" t="s">
        <v>45</v>
      </c>
      <c r="H16" s="69"/>
      <c r="I16" s="68" t="s">
        <v>29</v>
      </c>
      <c r="J16" s="67" t="s">
        <v>80</v>
      </c>
      <c r="K16" s="66" t="s">
        <v>73</v>
      </c>
      <c r="L16" s="69"/>
      <c r="M16" s="68" t="s">
        <v>69</v>
      </c>
      <c r="N16" s="67" t="s">
        <v>80</v>
      </c>
      <c r="O16" s="66" t="s">
        <v>75</v>
      </c>
      <c r="P16" s="69"/>
      <c r="Q16" s="68" t="s">
        <v>28</v>
      </c>
      <c r="R16" s="67" t="s">
        <v>80</v>
      </c>
      <c r="S16" s="66" t="s">
        <v>78</v>
      </c>
      <c r="T16" s="69"/>
      <c r="U16" s="68" t="s">
        <v>67</v>
      </c>
      <c r="V16" s="67" t="s">
        <v>80</v>
      </c>
      <c r="W16" s="66" t="s">
        <v>79</v>
      </c>
      <c r="X16" s="69"/>
      <c r="Y16" s="33" t="s">
        <v>68</v>
      </c>
      <c r="Z16" s="67" t="s">
        <v>80</v>
      </c>
      <c r="AA16" s="34" t="s">
        <v>68</v>
      </c>
      <c r="AB16" s="69"/>
      <c r="AC16" s="33" t="s">
        <v>68</v>
      </c>
      <c r="AD16" s="67" t="s">
        <v>80</v>
      </c>
      <c r="AE16" s="34" t="s">
        <v>68</v>
      </c>
      <c r="AF16" s="38"/>
      <c r="AG16" s="33" t="s">
        <v>68</v>
      </c>
      <c r="AH16" s="67" t="s">
        <v>80</v>
      </c>
      <c r="AI16" s="34" t="s">
        <v>68</v>
      </c>
      <c r="AJ16" s="27"/>
      <c r="AK16" s="27"/>
    </row>
    <row r="17" spans="1:37" x14ac:dyDescent="0.25">
      <c r="A17" s="19"/>
      <c r="B17" s="65"/>
      <c r="C17" s="90"/>
      <c r="D17" s="69"/>
      <c r="E17" s="72">
        <v>7</v>
      </c>
      <c r="F17" s="69"/>
      <c r="G17" s="72" t="s">
        <v>10</v>
      </c>
      <c r="H17" s="69"/>
      <c r="I17" s="68" t="s">
        <v>69</v>
      </c>
      <c r="J17" s="67" t="s">
        <v>80</v>
      </c>
      <c r="K17" s="66" t="s">
        <v>75</v>
      </c>
      <c r="L17" s="69"/>
      <c r="M17" s="68" t="s">
        <v>66</v>
      </c>
      <c r="N17" s="67" t="s">
        <v>80</v>
      </c>
      <c r="O17" s="66" t="s">
        <v>78</v>
      </c>
      <c r="P17" s="69"/>
      <c r="Q17" s="68" t="s">
        <v>67</v>
      </c>
      <c r="R17" s="67" t="s">
        <v>80</v>
      </c>
      <c r="S17" s="66" t="s">
        <v>79</v>
      </c>
      <c r="T17" s="69"/>
      <c r="U17" s="68" t="s">
        <v>30</v>
      </c>
      <c r="V17" s="67" t="s">
        <v>80</v>
      </c>
      <c r="W17" s="66" t="s">
        <v>77</v>
      </c>
      <c r="X17" s="69"/>
      <c r="Y17" s="68" t="s">
        <v>29</v>
      </c>
      <c r="Z17" s="67" t="s">
        <v>80</v>
      </c>
      <c r="AA17" s="66" t="s">
        <v>71</v>
      </c>
      <c r="AB17" s="69"/>
      <c r="AC17" s="68" t="s">
        <v>70</v>
      </c>
      <c r="AD17" s="67" t="s">
        <v>80</v>
      </c>
      <c r="AE17" s="66" t="s">
        <v>72</v>
      </c>
      <c r="AF17" s="69"/>
      <c r="AG17" s="68" t="s">
        <v>28</v>
      </c>
      <c r="AH17" s="67" t="s">
        <v>80</v>
      </c>
      <c r="AI17" s="66" t="s">
        <v>73</v>
      </c>
      <c r="AJ17" s="27"/>
      <c r="AK17" s="27"/>
    </row>
    <row r="18" spans="1:37" ht="7.5" customHeight="1" x14ac:dyDescent="0.25">
      <c r="A18" s="19"/>
      <c r="B18" s="65"/>
      <c r="C18" s="90"/>
      <c r="D18" s="69"/>
      <c r="E18" s="69"/>
      <c r="F18" s="69"/>
      <c r="G18" s="69"/>
      <c r="H18" s="69"/>
      <c r="I18" s="35"/>
      <c r="J18" s="69"/>
      <c r="K18" s="36"/>
      <c r="L18" s="69"/>
      <c r="M18" s="35"/>
      <c r="N18" s="69"/>
      <c r="O18" s="36"/>
      <c r="P18" s="69"/>
      <c r="Q18" s="35"/>
      <c r="R18" s="69"/>
      <c r="S18" s="36"/>
      <c r="T18" s="69"/>
      <c r="U18" s="35"/>
      <c r="V18" s="69"/>
      <c r="W18" s="36"/>
      <c r="X18" s="69"/>
      <c r="Y18" s="35"/>
      <c r="Z18" s="69"/>
      <c r="AA18" s="36"/>
      <c r="AB18" s="69"/>
      <c r="AC18" s="35"/>
      <c r="AD18" s="69"/>
      <c r="AE18" s="36"/>
      <c r="AF18" s="69"/>
      <c r="AG18" s="35"/>
      <c r="AH18" s="69"/>
      <c r="AI18" s="36"/>
      <c r="AJ18" s="27"/>
      <c r="AK18" s="27"/>
    </row>
    <row r="19" spans="1:37" x14ac:dyDescent="0.25">
      <c r="A19" s="19"/>
      <c r="B19" s="65"/>
      <c r="C19" s="90"/>
      <c r="D19" s="69"/>
      <c r="E19" s="72">
        <v>8</v>
      </c>
      <c r="F19" s="69"/>
      <c r="G19" s="72" t="s">
        <v>55</v>
      </c>
      <c r="H19" s="69"/>
      <c r="I19" s="68" t="s">
        <v>66</v>
      </c>
      <c r="J19" s="67" t="s">
        <v>80</v>
      </c>
      <c r="K19" s="66" t="s">
        <v>77</v>
      </c>
      <c r="L19" s="69"/>
      <c r="M19" s="68" t="s">
        <v>69</v>
      </c>
      <c r="N19" s="67" t="s">
        <v>80</v>
      </c>
      <c r="O19" s="66" t="s">
        <v>71</v>
      </c>
      <c r="P19" s="69"/>
      <c r="Q19" s="68" t="s">
        <v>29</v>
      </c>
      <c r="R19" s="67" t="s">
        <v>80</v>
      </c>
      <c r="S19" s="66" t="s">
        <v>73</v>
      </c>
      <c r="T19" s="69"/>
      <c r="U19" s="68" t="s">
        <v>28</v>
      </c>
      <c r="V19" s="67" t="s">
        <v>80</v>
      </c>
      <c r="W19" s="66" t="s">
        <v>75</v>
      </c>
      <c r="X19" s="69"/>
      <c r="Y19" s="68" t="s">
        <v>67</v>
      </c>
      <c r="Z19" s="67" t="s">
        <v>80</v>
      </c>
      <c r="AA19" s="66" t="s">
        <v>74</v>
      </c>
      <c r="AB19" s="69"/>
      <c r="AC19" s="33" t="s">
        <v>68</v>
      </c>
      <c r="AD19" s="67" t="s">
        <v>80</v>
      </c>
      <c r="AE19" s="34" t="s">
        <v>68</v>
      </c>
      <c r="AF19" s="38"/>
      <c r="AG19" s="33" t="s">
        <v>68</v>
      </c>
      <c r="AH19" s="67" t="s">
        <v>80</v>
      </c>
      <c r="AI19" s="34" t="s">
        <v>68</v>
      </c>
      <c r="AJ19" s="27"/>
      <c r="AK19" s="27"/>
    </row>
    <row r="20" spans="1:37" ht="7.5" customHeight="1" x14ac:dyDescent="0.25">
      <c r="A20" s="19"/>
      <c r="B20" s="65"/>
      <c r="C20" s="90"/>
      <c r="D20" s="69"/>
      <c r="E20" s="69"/>
      <c r="F20" s="69"/>
      <c r="G20" s="69"/>
      <c r="H20" s="69"/>
      <c r="I20" s="35"/>
      <c r="J20" s="69"/>
      <c r="K20" s="36"/>
      <c r="L20" s="69"/>
      <c r="M20" s="35"/>
      <c r="N20" s="69"/>
      <c r="O20" s="36"/>
      <c r="P20" s="69"/>
      <c r="Q20" s="35"/>
      <c r="R20" s="69"/>
      <c r="S20" s="36"/>
      <c r="T20" s="69"/>
      <c r="U20" s="35"/>
      <c r="V20" s="69"/>
      <c r="W20" s="36"/>
      <c r="X20" s="69"/>
      <c r="Y20" s="35"/>
      <c r="Z20" s="69"/>
      <c r="AA20" s="36"/>
      <c r="AB20" s="69"/>
      <c r="AC20" s="35"/>
      <c r="AD20" s="69"/>
      <c r="AE20" s="36"/>
      <c r="AF20" s="69"/>
      <c r="AG20" s="35"/>
      <c r="AH20" s="69"/>
      <c r="AI20" s="36"/>
      <c r="AJ20" s="27"/>
      <c r="AK20" s="27"/>
    </row>
    <row r="21" spans="1:37" x14ac:dyDescent="0.25">
      <c r="A21" s="19"/>
      <c r="B21" s="65"/>
      <c r="C21" s="90"/>
      <c r="D21" s="69"/>
      <c r="E21" s="72">
        <v>9</v>
      </c>
      <c r="F21" s="69"/>
      <c r="G21" s="72" t="s">
        <v>48</v>
      </c>
      <c r="H21" s="69"/>
      <c r="I21" s="68" t="s">
        <v>67</v>
      </c>
      <c r="J21" s="67" t="s">
        <v>80</v>
      </c>
      <c r="K21" s="66" t="s">
        <v>79</v>
      </c>
      <c r="L21" s="69"/>
      <c r="M21" s="68" t="s">
        <v>66</v>
      </c>
      <c r="N21" s="67" t="s">
        <v>80</v>
      </c>
      <c r="O21" s="66" t="s">
        <v>77</v>
      </c>
      <c r="P21" s="69"/>
      <c r="Q21" s="68" t="s">
        <v>69</v>
      </c>
      <c r="R21" s="67" t="s">
        <v>80</v>
      </c>
      <c r="S21" s="66" t="s">
        <v>75</v>
      </c>
      <c r="T21" s="69"/>
      <c r="U21" s="68" t="s">
        <v>28</v>
      </c>
      <c r="V21" s="67" t="s">
        <v>80</v>
      </c>
      <c r="W21" s="66" t="s">
        <v>76</v>
      </c>
      <c r="X21" s="69"/>
      <c r="Y21" s="33" t="s">
        <v>68</v>
      </c>
      <c r="Z21" s="67" t="s">
        <v>80</v>
      </c>
      <c r="AA21" s="34" t="s">
        <v>68</v>
      </c>
      <c r="AB21" s="69"/>
      <c r="AC21" s="33" t="s">
        <v>68</v>
      </c>
      <c r="AD21" s="67" t="s">
        <v>80</v>
      </c>
      <c r="AE21" s="34" t="s">
        <v>68</v>
      </c>
      <c r="AF21" s="38"/>
      <c r="AG21" s="33" t="s">
        <v>68</v>
      </c>
      <c r="AH21" s="67" t="s">
        <v>80</v>
      </c>
      <c r="AI21" s="34" t="s">
        <v>68</v>
      </c>
      <c r="AJ21" s="27"/>
      <c r="AK21" s="27"/>
    </row>
    <row r="22" spans="1:37" ht="7.5" customHeight="1" x14ac:dyDescent="0.25">
      <c r="A22" s="19"/>
      <c r="B22" s="65"/>
      <c r="C22" s="90"/>
      <c r="D22" s="69"/>
      <c r="E22" s="69"/>
      <c r="F22" s="69"/>
      <c r="G22" s="69"/>
      <c r="H22" s="69"/>
      <c r="I22" s="35"/>
      <c r="J22" s="69"/>
      <c r="K22" s="36"/>
      <c r="L22" s="69"/>
      <c r="M22" s="35"/>
      <c r="N22" s="69"/>
      <c r="O22" s="36"/>
      <c r="P22" s="69"/>
      <c r="Q22" s="35"/>
      <c r="R22" s="69"/>
      <c r="S22" s="36"/>
      <c r="T22" s="69"/>
      <c r="U22" s="35"/>
      <c r="V22" s="69"/>
      <c r="W22" s="36"/>
      <c r="X22" s="69"/>
      <c r="Y22" s="35"/>
      <c r="Z22" s="69"/>
      <c r="AA22" s="36"/>
      <c r="AB22" s="69"/>
      <c r="AC22" s="35"/>
      <c r="AD22" s="69"/>
      <c r="AE22" s="36"/>
      <c r="AF22" s="69"/>
      <c r="AG22" s="35"/>
      <c r="AH22" s="69"/>
      <c r="AI22" s="36"/>
      <c r="AJ22" s="27"/>
      <c r="AK22" s="27"/>
    </row>
    <row r="23" spans="1:37" x14ac:dyDescent="0.25">
      <c r="A23" s="19"/>
      <c r="B23" s="65"/>
      <c r="C23" s="90"/>
      <c r="D23" s="69"/>
      <c r="E23" s="72">
        <v>10</v>
      </c>
      <c r="F23" s="69"/>
      <c r="G23" s="72" t="s">
        <v>51</v>
      </c>
      <c r="H23" s="69"/>
      <c r="I23" s="68" t="s">
        <v>69</v>
      </c>
      <c r="J23" s="67" t="s">
        <v>80</v>
      </c>
      <c r="K23" s="66" t="s">
        <v>75</v>
      </c>
      <c r="L23" s="69"/>
      <c r="M23" s="68" t="s">
        <v>67</v>
      </c>
      <c r="N23" s="67" t="s">
        <v>80</v>
      </c>
      <c r="O23" s="66" t="s">
        <v>79</v>
      </c>
      <c r="P23" s="69"/>
      <c r="Q23" s="68" t="s">
        <v>66</v>
      </c>
      <c r="R23" s="67" t="s">
        <v>80</v>
      </c>
      <c r="S23" s="66" t="s">
        <v>77</v>
      </c>
      <c r="T23" s="69"/>
      <c r="U23" s="68" t="s">
        <v>28</v>
      </c>
      <c r="V23" s="67" t="s">
        <v>80</v>
      </c>
      <c r="W23" s="66" t="s">
        <v>72</v>
      </c>
      <c r="X23" s="69"/>
      <c r="Y23" s="33" t="s">
        <v>68</v>
      </c>
      <c r="Z23" s="67" t="s">
        <v>80</v>
      </c>
      <c r="AA23" s="34" t="s">
        <v>68</v>
      </c>
      <c r="AB23" s="69"/>
      <c r="AC23" s="33" t="s">
        <v>68</v>
      </c>
      <c r="AD23" s="67" t="s">
        <v>80</v>
      </c>
      <c r="AE23" s="34" t="s">
        <v>68</v>
      </c>
      <c r="AF23" s="38"/>
      <c r="AG23" s="33" t="s">
        <v>68</v>
      </c>
      <c r="AH23" s="67" t="s">
        <v>80</v>
      </c>
      <c r="AI23" s="34" t="s">
        <v>68</v>
      </c>
      <c r="AJ23" s="27"/>
      <c r="AK23" s="27"/>
    </row>
    <row r="24" spans="1:37" x14ac:dyDescent="0.25">
      <c r="A24" s="19"/>
      <c r="B24" s="65"/>
      <c r="C24" s="90"/>
      <c r="D24" s="69"/>
      <c r="E24" s="72">
        <v>11</v>
      </c>
      <c r="F24" s="69"/>
      <c r="G24" s="72" t="s">
        <v>58</v>
      </c>
      <c r="H24" s="69"/>
      <c r="I24" s="68" t="s">
        <v>69</v>
      </c>
      <c r="J24" s="67" t="s">
        <v>80</v>
      </c>
      <c r="K24" s="66" t="s">
        <v>75</v>
      </c>
      <c r="L24" s="69"/>
      <c r="M24" s="68" t="s">
        <v>67</v>
      </c>
      <c r="N24" s="67" t="s">
        <v>80</v>
      </c>
      <c r="O24" s="66" t="s">
        <v>79</v>
      </c>
      <c r="P24" s="69"/>
      <c r="Q24" s="68" t="s">
        <v>28</v>
      </c>
      <c r="R24" s="67" t="s">
        <v>80</v>
      </c>
      <c r="S24" s="66" t="s">
        <v>74</v>
      </c>
      <c r="T24" s="69"/>
      <c r="U24" s="68" t="s">
        <v>29</v>
      </c>
      <c r="V24" s="67" t="s">
        <v>80</v>
      </c>
      <c r="W24" s="66" t="s">
        <v>73</v>
      </c>
      <c r="X24" s="69"/>
      <c r="Y24" s="33" t="s">
        <v>68</v>
      </c>
      <c r="Z24" s="67" t="s">
        <v>80</v>
      </c>
      <c r="AA24" s="34" t="s">
        <v>68</v>
      </c>
      <c r="AB24" s="69"/>
      <c r="AC24" s="33" t="s">
        <v>68</v>
      </c>
      <c r="AD24" s="67" t="s">
        <v>80</v>
      </c>
      <c r="AE24" s="34" t="s">
        <v>68</v>
      </c>
      <c r="AF24" s="69"/>
      <c r="AG24" s="33" t="s">
        <v>68</v>
      </c>
      <c r="AH24" s="67" t="s">
        <v>80</v>
      </c>
      <c r="AI24" s="34" t="s">
        <v>68</v>
      </c>
      <c r="AJ24" s="27"/>
      <c r="AK24" s="27"/>
    </row>
    <row r="25" spans="1:37" ht="7.5" customHeight="1" x14ac:dyDescent="0.25">
      <c r="A25" s="19"/>
      <c r="B25" s="65"/>
      <c r="C25" s="90"/>
      <c r="D25" s="69"/>
      <c r="E25" s="69"/>
      <c r="F25" s="69"/>
      <c r="G25" s="69"/>
      <c r="H25" s="69"/>
      <c r="I25" s="35"/>
      <c r="J25" s="69"/>
      <c r="K25" s="36"/>
      <c r="L25" s="69"/>
      <c r="M25" s="35"/>
      <c r="N25" s="69"/>
      <c r="O25" s="36"/>
      <c r="P25" s="69"/>
      <c r="Q25" s="35"/>
      <c r="R25" s="69"/>
      <c r="S25" s="36"/>
      <c r="T25" s="69"/>
      <c r="U25" s="35"/>
      <c r="V25" s="69"/>
      <c r="W25" s="36"/>
      <c r="X25" s="69"/>
      <c r="Y25" s="35"/>
      <c r="Z25" s="69"/>
      <c r="AA25" s="36"/>
      <c r="AB25" s="69"/>
      <c r="AC25" s="35"/>
      <c r="AD25" s="69"/>
      <c r="AE25" s="36"/>
      <c r="AF25" s="69"/>
      <c r="AG25" s="35"/>
      <c r="AH25" s="69"/>
      <c r="AI25" s="36"/>
      <c r="AJ25" s="27"/>
      <c r="AK25" s="27"/>
    </row>
    <row r="26" spans="1:37" x14ac:dyDescent="0.25">
      <c r="A26" s="19"/>
      <c r="B26" s="65"/>
      <c r="C26" s="90"/>
      <c r="D26" s="69"/>
      <c r="E26" s="72">
        <v>12</v>
      </c>
      <c r="F26" s="69"/>
      <c r="G26" s="72" t="s">
        <v>93</v>
      </c>
      <c r="H26" s="69"/>
      <c r="I26" s="68" t="s">
        <v>30</v>
      </c>
      <c r="J26" s="67" t="s">
        <v>80</v>
      </c>
      <c r="K26" s="66" t="s">
        <v>72</v>
      </c>
      <c r="L26" s="69"/>
      <c r="M26" s="68" t="s">
        <v>66</v>
      </c>
      <c r="N26" s="67" t="s">
        <v>80</v>
      </c>
      <c r="O26" s="66" t="s">
        <v>77</v>
      </c>
      <c r="P26" s="69"/>
      <c r="Q26" s="68" t="s">
        <v>69</v>
      </c>
      <c r="R26" s="67" t="s">
        <v>80</v>
      </c>
      <c r="S26" s="66" t="s">
        <v>75</v>
      </c>
      <c r="T26" s="69"/>
      <c r="U26" s="68" t="s">
        <v>28</v>
      </c>
      <c r="V26" s="67" t="s">
        <v>80</v>
      </c>
      <c r="W26" s="66" t="s">
        <v>78</v>
      </c>
      <c r="X26" s="69"/>
      <c r="Y26" s="33" t="s">
        <v>68</v>
      </c>
      <c r="Z26" s="67" t="s">
        <v>80</v>
      </c>
      <c r="AA26" s="34" t="s">
        <v>68</v>
      </c>
      <c r="AB26" s="69"/>
      <c r="AC26" s="33" t="s">
        <v>68</v>
      </c>
      <c r="AD26" s="67" t="s">
        <v>80</v>
      </c>
      <c r="AE26" s="34" t="s">
        <v>68</v>
      </c>
      <c r="AF26" s="69"/>
      <c r="AG26" s="33" t="s">
        <v>68</v>
      </c>
      <c r="AH26" s="67" t="s">
        <v>80</v>
      </c>
      <c r="AI26" s="34" t="s">
        <v>68</v>
      </c>
      <c r="AJ26" s="27"/>
      <c r="AK26" s="27"/>
    </row>
    <row r="27" spans="1:37" x14ac:dyDescent="0.25">
      <c r="A27" s="19"/>
      <c r="B27" s="65"/>
      <c r="C27" s="90"/>
      <c r="D27" s="69"/>
      <c r="E27" s="72">
        <v>13</v>
      </c>
      <c r="F27" s="69"/>
      <c r="G27" s="72" t="s">
        <v>96</v>
      </c>
      <c r="H27" s="69"/>
      <c r="I27" s="68" t="s">
        <v>67</v>
      </c>
      <c r="J27" s="67" t="s">
        <v>80</v>
      </c>
      <c r="K27" s="66" t="s">
        <v>79</v>
      </c>
      <c r="L27" s="69"/>
      <c r="M27" s="68" t="s">
        <v>69</v>
      </c>
      <c r="N27" s="67" t="s">
        <v>80</v>
      </c>
      <c r="O27" s="66" t="s">
        <v>75</v>
      </c>
      <c r="P27" s="69"/>
      <c r="Q27" s="68" t="s">
        <v>30</v>
      </c>
      <c r="R27" s="67" t="s">
        <v>80</v>
      </c>
      <c r="S27" s="66" t="s">
        <v>72</v>
      </c>
      <c r="T27" s="69"/>
      <c r="U27" s="68" t="s">
        <v>28</v>
      </c>
      <c r="V27" s="67" t="s">
        <v>80</v>
      </c>
      <c r="W27" s="66" t="s">
        <v>77</v>
      </c>
      <c r="X27" s="69"/>
      <c r="Y27" s="33" t="s">
        <v>68</v>
      </c>
      <c r="Z27" s="67" t="s">
        <v>80</v>
      </c>
      <c r="AA27" s="34" t="s">
        <v>68</v>
      </c>
      <c r="AB27" s="69"/>
      <c r="AC27" s="33" t="s">
        <v>68</v>
      </c>
      <c r="AD27" s="67" t="s">
        <v>80</v>
      </c>
      <c r="AE27" s="34" t="s">
        <v>68</v>
      </c>
      <c r="AF27" s="69"/>
      <c r="AG27" s="33" t="s">
        <v>68</v>
      </c>
      <c r="AH27" s="67" t="s">
        <v>80</v>
      </c>
      <c r="AI27" s="34" t="s">
        <v>68</v>
      </c>
      <c r="AJ27" s="27"/>
      <c r="AK27" s="27"/>
    </row>
    <row r="28" spans="1:37" ht="7.5" customHeight="1" x14ac:dyDescent="0.25">
      <c r="A28" s="19"/>
      <c r="B28" s="65"/>
      <c r="C28" s="90"/>
      <c r="D28" s="69"/>
      <c r="E28" s="69"/>
      <c r="F28" s="69"/>
      <c r="G28" s="69"/>
      <c r="H28" s="69"/>
      <c r="I28" s="35"/>
      <c r="J28" s="69"/>
      <c r="K28" s="36"/>
      <c r="L28" s="69"/>
      <c r="M28" s="35"/>
      <c r="N28" s="69"/>
      <c r="O28" s="36"/>
      <c r="P28" s="69"/>
      <c r="Q28" s="35"/>
      <c r="R28" s="69"/>
      <c r="S28" s="36"/>
      <c r="T28" s="69"/>
      <c r="U28" s="35"/>
      <c r="V28" s="69"/>
      <c r="W28" s="36"/>
      <c r="X28" s="69"/>
      <c r="Y28" s="35"/>
      <c r="Z28" s="69"/>
      <c r="AA28" s="36"/>
      <c r="AB28" s="69"/>
      <c r="AC28" s="35"/>
      <c r="AD28" s="69"/>
      <c r="AE28" s="36"/>
      <c r="AF28" s="69"/>
      <c r="AG28" s="35"/>
      <c r="AH28" s="69"/>
      <c r="AI28" s="36"/>
      <c r="AJ28" s="27"/>
      <c r="AK28" s="27"/>
    </row>
    <row r="29" spans="1:37" x14ac:dyDescent="0.25">
      <c r="A29" s="19"/>
      <c r="B29" s="65"/>
      <c r="C29" s="90"/>
      <c r="D29" s="69"/>
      <c r="E29" s="72">
        <v>14</v>
      </c>
      <c r="F29" s="69"/>
      <c r="G29" s="72" t="s">
        <v>98</v>
      </c>
      <c r="H29" s="69"/>
      <c r="I29" s="68" t="s">
        <v>69</v>
      </c>
      <c r="J29" s="67" t="s">
        <v>80</v>
      </c>
      <c r="K29" s="66" t="s">
        <v>75</v>
      </c>
      <c r="L29" s="69"/>
      <c r="M29" s="68" t="s">
        <v>66</v>
      </c>
      <c r="N29" s="67" t="s">
        <v>80</v>
      </c>
      <c r="O29" s="66" t="s">
        <v>73</v>
      </c>
      <c r="P29" s="69"/>
      <c r="Q29" s="68" t="s">
        <v>30</v>
      </c>
      <c r="R29" s="67" t="s">
        <v>80</v>
      </c>
      <c r="S29" s="66" t="s">
        <v>72</v>
      </c>
      <c r="T29" s="69"/>
      <c r="U29" s="68" t="s">
        <v>67</v>
      </c>
      <c r="V29" s="67" t="s">
        <v>80</v>
      </c>
      <c r="W29" s="66" t="s">
        <v>79</v>
      </c>
      <c r="X29" s="69"/>
      <c r="Y29" s="33" t="s">
        <v>68</v>
      </c>
      <c r="Z29" s="67" t="s">
        <v>80</v>
      </c>
      <c r="AA29" s="34" t="s">
        <v>68</v>
      </c>
      <c r="AB29" s="69"/>
      <c r="AC29" s="33" t="s">
        <v>68</v>
      </c>
      <c r="AD29" s="67" t="s">
        <v>80</v>
      </c>
      <c r="AE29" s="34" t="s">
        <v>68</v>
      </c>
      <c r="AF29" s="69"/>
      <c r="AG29" s="33" t="s">
        <v>68</v>
      </c>
      <c r="AH29" s="67" t="s">
        <v>80</v>
      </c>
      <c r="AI29" s="34" t="s">
        <v>68</v>
      </c>
      <c r="AJ29" s="27"/>
      <c r="AK29" s="27"/>
    </row>
    <row r="30" spans="1:37" ht="7.5" customHeight="1" x14ac:dyDescent="0.25">
      <c r="A30" s="19"/>
      <c r="B30" s="65"/>
      <c r="C30" s="90"/>
      <c r="D30" s="69"/>
      <c r="E30" s="69"/>
      <c r="F30" s="69"/>
      <c r="G30" s="69"/>
      <c r="H30" s="69"/>
      <c r="I30" s="35"/>
      <c r="J30" s="69"/>
      <c r="K30" s="36"/>
      <c r="L30" s="69"/>
      <c r="M30" s="35"/>
      <c r="N30" s="69"/>
      <c r="O30" s="36"/>
      <c r="P30" s="69"/>
      <c r="Q30" s="35"/>
      <c r="R30" s="69"/>
      <c r="S30" s="36"/>
      <c r="T30" s="69"/>
      <c r="U30" s="35"/>
      <c r="V30" s="69"/>
      <c r="W30" s="36"/>
      <c r="X30" s="69"/>
      <c r="Y30" s="35"/>
      <c r="Z30" s="69"/>
      <c r="AA30" s="36"/>
      <c r="AB30" s="69"/>
      <c r="AC30" s="35"/>
      <c r="AD30" s="69"/>
      <c r="AE30" s="36"/>
      <c r="AF30" s="69"/>
      <c r="AG30" s="35"/>
      <c r="AH30" s="69"/>
      <c r="AI30" s="36"/>
      <c r="AJ30" s="27"/>
      <c r="AK30" s="27"/>
    </row>
    <row r="31" spans="1:37" x14ac:dyDescent="0.25">
      <c r="A31" s="19"/>
      <c r="B31" s="65"/>
      <c r="C31" s="90"/>
      <c r="D31" s="69"/>
      <c r="E31" s="72">
        <v>15</v>
      </c>
      <c r="F31" s="69"/>
      <c r="G31" s="72" t="s">
        <v>99</v>
      </c>
      <c r="H31" s="69"/>
      <c r="I31" s="68" t="s">
        <v>28</v>
      </c>
      <c r="J31" s="67" t="s">
        <v>80</v>
      </c>
      <c r="K31" s="66" t="s">
        <v>77</v>
      </c>
      <c r="L31" s="69"/>
      <c r="M31" s="68" t="s">
        <v>30</v>
      </c>
      <c r="N31" s="67" t="s">
        <v>80</v>
      </c>
      <c r="O31" s="66" t="s">
        <v>71</v>
      </c>
      <c r="P31" s="69"/>
      <c r="Q31" s="68" t="s">
        <v>66</v>
      </c>
      <c r="R31" s="67" t="s">
        <v>80</v>
      </c>
      <c r="S31" s="66" t="s">
        <v>73</v>
      </c>
      <c r="T31" s="69"/>
      <c r="U31" s="68" t="s">
        <v>67</v>
      </c>
      <c r="V31" s="67" t="s">
        <v>80</v>
      </c>
      <c r="W31" s="66" t="s">
        <v>72</v>
      </c>
      <c r="X31" s="69"/>
      <c r="Y31" s="33" t="s">
        <v>69</v>
      </c>
      <c r="Z31" s="67" t="s">
        <v>80</v>
      </c>
      <c r="AA31" s="34" t="s">
        <v>75</v>
      </c>
      <c r="AB31" s="69"/>
      <c r="AC31" s="33" t="s">
        <v>68</v>
      </c>
      <c r="AD31" s="67" t="s">
        <v>80</v>
      </c>
      <c r="AE31" s="34" t="s">
        <v>68</v>
      </c>
      <c r="AF31" s="69"/>
      <c r="AG31" s="33" t="s">
        <v>68</v>
      </c>
      <c r="AH31" s="67" t="s">
        <v>80</v>
      </c>
      <c r="AI31" s="34" t="s">
        <v>68</v>
      </c>
      <c r="AJ31" s="27"/>
      <c r="AK31" s="27"/>
    </row>
    <row r="32" spans="1:37" x14ac:dyDescent="0.25">
      <c r="A32" s="19"/>
      <c r="B32" s="65"/>
      <c r="C32" s="90"/>
      <c r="D32" s="69"/>
      <c r="E32" s="72">
        <v>16</v>
      </c>
      <c r="F32" s="69"/>
      <c r="G32" s="72" t="s">
        <v>101</v>
      </c>
      <c r="H32" s="69"/>
      <c r="I32" s="68" t="s">
        <v>30</v>
      </c>
      <c r="J32" s="67" t="s">
        <v>80</v>
      </c>
      <c r="K32" s="66" t="s">
        <v>71</v>
      </c>
      <c r="L32" s="69"/>
      <c r="M32" s="68" t="s">
        <v>69</v>
      </c>
      <c r="N32" s="67" t="s">
        <v>80</v>
      </c>
      <c r="O32" s="66" t="s">
        <v>75</v>
      </c>
      <c r="P32" s="69"/>
      <c r="Q32" s="68" t="s">
        <v>66</v>
      </c>
      <c r="R32" s="67" t="s">
        <v>80</v>
      </c>
      <c r="S32" s="66" t="s">
        <v>73</v>
      </c>
      <c r="T32" s="69"/>
      <c r="U32" s="68" t="s">
        <v>28</v>
      </c>
      <c r="V32" s="67" t="s">
        <v>80</v>
      </c>
      <c r="W32" s="66" t="s">
        <v>77</v>
      </c>
      <c r="X32" s="69"/>
      <c r="Y32" s="33" t="s">
        <v>68</v>
      </c>
      <c r="Z32" s="67" t="s">
        <v>80</v>
      </c>
      <c r="AA32" s="34" t="s">
        <v>68</v>
      </c>
      <c r="AB32" s="69"/>
      <c r="AC32" s="33" t="s">
        <v>68</v>
      </c>
      <c r="AD32" s="67" t="s">
        <v>80</v>
      </c>
      <c r="AE32" s="34" t="s">
        <v>68</v>
      </c>
      <c r="AF32" s="69"/>
      <c r="AG32" s="33" t="s">
        <v>68</v>
      </c>
      <c r="AH32" s="67" t="s">
        <v>80</v>
      </c>
      <c r="AI32" s="34" t="s">
        <v>68</v>
      </c>
      <c r="AJ32" s="27"/>
      <c r="AK32" s="27"/>
    </row>
    <row r="33" spans="1:37" x14ac:dyDescent="0.25">
      <c r="A33" s="19"/>
      <c r="B33" s="65"/>
      <c r="C33" s="90"/>
      <c r="D33" s="69"/>
      <c r="E33" s="72">
        <v>17</v>
      </c>
      <c r="F33" s="69"/>
      <c r="G33" s="72" t="s">
        <v>111</v>
      </c>
      <c r="H33" s="69"/>
      <c r="I33" s="68" t="s">
        <v>28</v>
      </c>
      <c r="J33" s="67" t="s">
        <v>80</v>
      </c>
      <c r="K33" s="66" t="s">
        <v>77</v>
      </c>
      <c r="L33" s="69"/>
      <c r="M33" s="68" t="s">
        <v>69</v>
      </c>
      <c r="N33" s="67" t="s">
        <v>80</v>
      </c>
      <c r="O33" s="66" t="s">
        <v>75</v>
      </c>
      <c r="P33" s="69"/>
      <c r="Q33" s="68" t="s">
        <v>30</v>
      </c>
      <c r="R33" s="67" t="s">
        <v>80</v>
      </c>
      <c r="S33" s="66" t="s">
        <v>71</v>
      </c>
      <c r="T33" s="69"/>
      <c r="U33" s="68" t="s">
        <v>67</v>
      </c>
      <c r="V33" s="67" t="s">
        <v>80</v>
      </c>
      <c r="W33" s="66" t="s">
        <v>72</v>
      </c>
      <c r="X33" s="69"/>
      <c r="Y33" s="33" t="s">
        <v>68</v>
      </c>
      <c r="Z33" s="67" t="s">
        <v>80</v>
      </c>
      <c r="AA33" s="34" t="s">
        <v>68</v>
      </c>
      <c r="AB33" s="69"/>
      <c r="AC33" s="33" t="s">
        <v>68</v>
      </c>
      <c r="AD33" s="67" t="s">
        <v>80</v>
      </c>
      <c r="AE33" s="34" t="s">
        <v>68</v>
      </c>
      <c r="AF33" s="69"/>
      <c r="AG33" s="33" t="s">
        <v>68</v>
      </c>
      <c r="AH33" s="67" t="s">
        <v>80</v>
      </c>
      <c r="AI33" s="34" t="s">
        <v>68</v>
      </c>
      <c r="AJ33" s="27"/>
      <c r="AK33" s="27"/>
    </row>
    <row r="34" spans="1:37" ht="7.5" customHeight="1" x14ac:dyDescent="0.25">
      <c r="A34" s="19"/>
      <c r="B34" s="65"/>
      <c r="C34" s="90"/>
      <c r="D34" s="69"/>
      <c r="E34" s="69"/>
      <c r="F34" s="69"/>
      <c r="G34" s="69"/>
      <c r="H34" s="69"/>
      <c r="I34" s="35"/>
      <c r="J34" s="69"/>
      <c r="K34" s="36"/>
      <c r="L34" s="69"/>
      <c r="M34" s="35"/>
      <c r="N34" s="69"/>
      <c r="O34" s="36"/>
      <c r="P34" s="69"/>
      <c r="Q34" s="35"/>
      <c r="R34" s="69"/>
      <c r="S34" s="36"/>
      <c r="T34" s="69"/>
      <c r="U34" s="35"/>
      <c r="V34" s="69"/>
      <c r="W34" s="36"/>
      <c r="X34" s="69"/>
      <c r="Y34" s="35"/>
      <c r="Z34" s="69"/>
      <c r="AA34" s="36"/>
      <c r="AB34" s="69"/>
      <c r="AC34" s="35"/>
      <c r="AD34" s="69"/>
      <c r="AE34" s="36"/>
      <c r="AF34" s="69"/>
      <c r="AG34" s="35"/>
      <c r="AH34" s="69"/>
      <c r="AI34" s="36"/>
      <c r="AJ34" s="27"/>
      <c r="AK34" s="27"/>
    </row>
    <row r="35" spans="1:37" x14ac:dyDescent="0.25">
      <c r="A35" s="19"/>
      <c r="B35" s="65"/>
      <c r="C35" s="90"/>
      <c r="D35" s="69"/>
      <c r="E35" s="72">
        <v>18</v>
      </c>
      <c r="F35" s="69"/>
      <c r="G35" s="72" t="s">
        <v>112</v>
      </c>
      <c r="H35" s="69"/>
      <c r="I35" s="68" t="s">
        <v>66</v>
      </c>
      <c r="J35" s="67" t="s">
        <v>80</v>
      </c>
      <c r="K35" s="66" t="s">
        <v>72</v>
      </c>
      <c r="L35" s="69"/>
      <c r="M35" s="68" t="s">
        <v>30</v>
      </c>
      <c r="N35" s="67" t="s">
        <v>80</v>
      </c>
      <c r="O35" s="66" t="s">
        <v>75</v>
      </c>
      <c r="P35" s="69"/>
      <c r="Q35" s="68" t="s">
        <v>29</v>
      </c>
      <c r="R35" s="67" t="s">
        <v>80</v>
      </c>
      <c r="S35" s="66" t="s">
        <v>73</v>
      </c>
      <c r="T35" s="69"/>
      <c r="U35" s="68" t="s">
        <v>69</v>
      </c>
      <c r="V35" s="67" t="s">
        <v>80</v>
      </c>
      <c r="W35" s="66" t="s">
        <v>77</v>
      </c>
      <c r="X35" s="69"/>
      <c r="Y35" s="68" t="s">
        <v>67</v>
      </c>
      <c r="Z35" s="67" t="s">
        <v>80</v>
      </c>
      <c r="AA35" s="66" t="s">
        <v>71</v>
      </c>
      <c r="AB35" s="69"/>
      <c r="AC35" s="68" t="s">
        <v>28</v>
      </c>
      <c r="AD35" s="67" t="s">
        <v>80</v>
      </c>
      <c r="AE35" s="66" t="s">
        <v>78</v>
      </c>
      <c r="AF35" s="69"/>
      <c r="AG35" s="33" t="s">
        <v>68</v>
      </c>
      <c r="AH35" s="67" t="s">
        <v>80</v>
      </c>
      <c r="AI35" s="34" t="s">
        <v>68</v>
      </c>
      <c r="AJ35" s="27"/>
      <c r="AK35" s="27"/>
    </row>
    <row r="36" spans="1:37" x14ac:dyDescent="0.25">
      <c r="A36" s="19"/>
      <c r="B36" s="65"/>
      <c r="C36" s="91"/>
      <c r="D36" s="69"/>
      <c r="E36" s="72">
        <v>19</v>
      </c>
      <c r="F36" s="69"/>
      <c r="G36" s="72" t="s">
        <v>116</v>
      </c>
      <c r="H36" s="69"/>
      <c r="I36" s="68" t="s">
        <v>28</v>
      </c>
      <c r="J36" s="67" t="s">
        <v>80</v>
      </c>
      <c r="K36" s="66" t="s">
        <v>77</v>
      </c>
      <c r="L36" s="69"/>
      <c r="M36" s="68" t="s">
        <v>29</v>
      </c>
      <c r="N36" s="67" t="s">
        <v>80</v>
      </c>
      <c r="O36" s="66" t="s">
        <v>73</v>
      </c>
      <c r="P36" s="69"/>
      <c r="Q36" s="68" t="s">
        <v>30</v>
      </c>
      <c r="R36" s="67" t="s">
        <v>80</v>
      </c>
      <c r="S36" s="66" t="s">
        <v>71</v>
      </c>
      <c r="T36" s="69"/>
      <c r="U36" s="68" t="s">
        <v>66</v>
      </c>
      <c r="V36" s="67" t="s">
        <v>80</v>
      </c>
      <c r="W36" s="66" t="s">
        <v>72</v>
      </c>
      <c r="X36" s="69"/>
      <c r="Y36" s="68" t="s">
        <v>69</v>
      </c>
      <c r="Z36" s="67" t="s">
        <v>80</v>
      </c>
      <c r="AA36" s="66" t="s">
        <v>75</v>
      </c>
      <c r="AB36" s="69"/>
      <c r="AC36" s="33" t="s">
        <v>68</v>
      </c>
      <c r="AD36" s="67" t="s">
        <v>80</v>
      </c>
      <c r="AE36" s="34" t="s">
        <v>68</v>
      </c>
      <c r="AF36" s="69"/>
      <c r="AG36" s="33" t="s">
        <v>68</v>
      </c>
      <c r="AH36" s="67" t="s">
        <v>80</v>
      </c>
      <c r="AI36" s="34" t="s">
        <v>68</v>
      </c>
      <c r="AJ36" s="27"/>
      <c r="AK36" s="27"/>
    </row>
    <row r="37" spans="1:37" ht="7.5" customHeight="1" x14ac:dyDescent="0.25">
      <c r="A37" s="19"/>
      <c r="B37" s="61"/>
      <c r="C37" s="39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40"/>
      <c r="P37" s="62"/>
      <c r="Q37" s="62"/>
      <c r="R37" s="62"/>
      <c r="S37" s="62"/>
      <c r="T37" s="62"/>
      <c r="U37" s="62"/>
      <c r="V37" s="62"/>
      <c r="W37" s="62"/>
      <c r="X37" s="62"/>
      <c r="Y37" s="40"/>
      <c r="Z37" s="62"/>
      <c r="AA37" s="40"/>
      <c r="AB37" s="62"/>
      <c r="AC37" s="40"/>
      <c r="AD37" s="62"/>
      <c r="AE37" s="40"/>
      <c r="AF37" s="62"/>
      <c r="AG37" s="40"/>
      <c r="AH37" s="62"/>
      <c r="AI37" s="40"/>
      <c r="AJ37" s="41"/>
      <c r="AK37" s="27"/>
    </row>
    <row r="38" spans="1:37" x14ac:dyDescent="0.25">
      <c r="A38" s="19"/>
      <c r="B38" s="69"/>
      <c r="C38" s="10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26"/>
      <c r="P38" s="69"/>
      <c r="Q38" s="69"/>
      <c r="R38" s="69"/>
      <c r="S38" s="69"/>
      <c r="T38" s="69"/>
      <c r="U38" s="69"/>
      <c r="V38" s="69"/>
      <c r="W38" s="69"/>
      <c r="X38" s="69"/>
      <c r="Y38" s="26"/>
      <c r="Z38" s="69"/>
      <c r="AA38" s="26"/>
      <c r="AB38" s="69"/>
      <c r="AC38" s="26"/>
      <c r="AD38" s="69"/>
      <c r="AE38" s="26"/>
      <c r="AF38" s="69"/>
      <c r="AG38" s="26"/>
      <c r="AH38" s="69"/>
      <c r="AI38" s="26"/>
      <c r="AJ38" s="26"/>
      <c r="AK38" s="27"/>
    </row>
    <row r="39" spans="1:37" ht="7.5" customHeight="1" x14ac:dyDescent="0.25">
      <c r="A39" s="19"/>
      <c r="B39" s="64"/>
      <c r="C39" s="21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22"/>
      <c r="P39" s="63"/>
      <c r="Q39" s="63"/>
      <c r="R39" s="63"/>
      <c r="S39" s="63"/>
      <c r="T39" s="63"/>
      <c r="U39" s="63"/>
      <c r="V39" s="63"/>
      <c r="W39" s="63"/>
      <c r="X39" s="63"/>
      <c r="Y39" s="22"/>
      <c r="Z39" s="63"/>
      <c r="AA39" s="22"/>
      <c r="AB39" s="63"/>
      <c r="AC39" s="22"/>
      <c r="AD39" s="63"/>
      <c r="AE39" s="22"/>
      <c r="AF39" s="63"/>
      <c r="AG39" s="22"/>
      <c r="AH39" s="63"/>
      <c r="AI39" s="22"/>
      <c r="AJ39" s="23"/>
      <c r="AK39" s="27"/>
    </row>
    <row r="40" spans="1:37" s="13" customFormat="1" ht="15" customHeight="1" x14ac:dyDescent="0.25">
      <c r="A40" s="28"/>
      <c r="B40" s="71"/>
      <c r="C40" s="86" t="s">
        <v>82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J40" s="29"/>
      <c r="AK40" s="29"/>
    </row>
    <row r="41" spans="1:37" ht="7.5" customHeight="1" x14ac:dyDescent="0.25">
      <c r="A41" s="19"/>
      <c r="B41" s="65"/>
      <c r="C41" s="10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26"/>
      <c r="P41" s="69"/>
      <c r="Q41" s="69"/>
      <c r="R41" s="69"/>
      <c r="S41" s="69"/>
      <c r="T41" s="69"/>
      <c r="U41" s="69"/>
      <c r="V41" s="69"/>
      <c r="W41" s="69"/>
      <c r="X41" s="69"/>
      <c r="Y41" s="26"/>
      <c r="Z41" s="69"/>
      <c r="AA41" s="26"/>
      <c r="AB41" s="69"/>
      <c r="AC41" s="26"/>
      <c r="AD41" s="69"/>
      <c r="AE41" s="26"/>
      <c r="AF41" s="69"/>
      <c r="AG41" s="26"/>
      <c r="AH41" s="69"/>
      <c r="AI41" s="26"/>
      <c r="AJ41" s="27"/>
      <c r="AK41" s="27"/>
    </row>
    <row r="42" spans="1:37" s="9" customFormat="1" x14ac:dyDescent="0.25">
      <c r="A42" s="30"/>
      <c r="B42" s="70"/>
      <c r="C42" s="73" t="s">
        <v>84</v>
      </c>
      <c r="D42" s="74"/>
      <c r="E42" s="74"/>
      <c r="F42" s="74"/>
      <c r="G42" s="75"/>
      <c r="H42" s="5"/>
      <c r="I42" s="73" t="s">
        <v>52</v>
      </c>
      <c r="J42" s="74"/>
      <c r="K42" s="75"/>
      <c r="L42" s="5"/>
      <c r="M42" s="73" t="s">
        <v>53</v>
      </c>
      <c r="N42" s="74"/>
      <c r="O42" s="75"/>
      <c r="P42" s="5"/>
      <c r="Q42" s="73" t="s">
        <v>60</v>
      </c>
      <c r="R42" s="74"/>
      <c r="S42" s="75"/>
      <c r="T42" s="5"/>
      <c r="U42" s="73" t="s">
        <v>61</v>
      </c>
      <c r="V42" s="74"/>
      <c r="W42" s="75"/>
      <c r="X42" s="5"/>
      <c r="Y42" s="73" t="s">
        <v>62</v>
      </c>
      <c r="Z42" s="74"/>
      <c r="AA42" s="75"/>
      <c r="AB42" s="5"/>
      <c r="AC42" s="73" t="s">
        <v>63</v>
      </c>
      <c r="AD42" s="74"/>
      <c r="AE42" s="75"/>
      <c r="AF42" s="5"/>
      <c r="AG42" s="73" t="s">
        <v>64</v>
      </c>
      <c r="AH42" s="74"/>
      <c r="AI42" s="75"/>
      <c r="AJ42" s="32"/>
      <c r="AK42" s="32"/>
    </row>
    <row r="43" spans="1:37" ht="7.5" customHeight="1" x14ac:dyDescent="0.25">
      <c r="A43" s="19"/>
      <c r="B43" s="65"/>
      <c r="C43" s="10"/>
      <c r="D43" s="5"/>
      <c r="E43" s="5"/>
      <c r="F43" s="5"/>
      <c r="G43" s="5"/>
      <c r="H43" s="69"/>
      <c r="I43" s="69"/>
      <c r="J43" s="69"/>
      <c r="K43" s="69"/>
      <c r="L43" s="69"/>
      <c r="M43" s="69"/>
      <c r="N43" s="69"/>
      <c r="O43" s="26"/>
      <c r="P43" s="69"/>
      <c r="Q43" s="69"/>
      <c r="R43" s="69"/>
      <c r="S43" s="69"/>
      <c r="T43" s="69"/>
      <c r="U43" s="69"/>
      <c r="V43" s="69"/>
      <c r="W43" s="69"/>
      <c r="X43" s="69"/>
      <c r="Y43" s="26"/>
      <c r="Z43" s="69"/>
      <c r="AA43" s="26"/>
      <c r="AB43" s="69"/>
      <c r="AC43" s="26"/>
      <c r="AD43" s="69"/>
      <c r="AE43" s="26"/>
      <c r="AF43" s="69"/>
      <c r="AG43" s="26"/>
      <c r="AH43" s="69"/>
      <c r="AI43" s="26"/>
      <c r="AJ43" s="27"/>
      <c r="AK43" s="27"/>
    </row>
    <row r="44" spans="1:37" s="9" customFormat="1" x14ac:dyDescent="0.25">
      <c r="A44" s="30"/>
      <c r="B44" s="70"/>
      <c r="C44" s="73" t="s">
        <v>83</v>
      </c>
      <c r="D44" s="74"/>
      <c r="E44" s="74"/>
      <c r="F44" s="74"/>
      <c r="G44" s="75"/>
      <c r="H44" s="5"/>
      <c r="I44" s="83" t="str">
        <f>"Ratze (" &amp; (I46+I48+I50+I52+I54+I56+I58) &amp; ")"</f>
        <v>Ratze (19)</v>
      </c>
      <c r="J44" s="84"/>
      <c r="K44" s="85"/>
      <c r="L44" s="5"/>
      <c r="M44" s="83" t="str">
        <f>"Christoph (" &amp; (M46+M48+M50+M52+M54+M56+M58) &amp; ")"</f>
        <v>Christoph (12)</v>
      </c>
      <c r="N44" s="84"/>
      <c r="O44" s="85"/>
      <c r="P44" s="5"/>
      <c r="Q44" s="83" t="str">
        <f>"Patrick (" &amp; (Q46+Q48+Q50+Q52+Q54+Q56+Q58) &amp; ")"</f>
        <v>Patrick (18)</v>
      </c>
      <c r="R44" s="84"/>
      <c r="S44" s="85"/>
      <c r="T44" s="5"/>
      <c r="U44" s="83" t="str">
        <f>"Schmiddi (" &amp; (U46+U48+U50+U52+U54+U56+U58) &amp; ")"</f>
        <v>Schmiddi (14)</v>
      </c>
      <c r="V44" s="84"/>
      <c r="W44" s="85"/>
      <c r="X44" s="5"/>
      <c r="Y44" s="83" t="str">
        <f>"Jule (" &amp; (Y46+Y48+Y50+Y52+Y54+Y56+Y58) &amp; ")"</f>
        <v>Jule (13)</v>
      </c>
      <c r="Z44" s="84"/>
      <c r="AA44" s="85"/>
      <c r="AB44" s="5"/>
      <c r="AC44" s="83" t="str">
        <f>"Markus (" &amp; (AC46+AC48+AC50+AC52+AC54+AC56+AC58) &amp; ")"</f>
        <v>Markus (11)</v>
      </c>
      <c r="AD44" s="84"/>
      <c r="AE44" s="85"/>
      <c r="AF44" s="5"/>
      <c r="AG44" s="83" t="str">
        <f>"Basti (" &amp; (AG46+AG48+AG50+AG52+AG54+AG56+AG58) &amp; ")"</f>
        <v>Basti (2)</v>
      </c>
      <c r="AH44" s="84"/>
      <c r="AI44" s="85"/>
      <c r="AJ44" s="32"/>
      <c r="AK44" s="32"/>
    </row>
    <row r="45" spans="1:37" ht="7.5" customHeight="1" x14ac:dyDescent="0.25">
      <c r="A45" s="19"/>
      <c r="B45" s="65"/>
      <c r="C45" s="10"/>
      <c r="D45" s="5"/>
      <c r="E45" s="5"/>
      <c r="F45" s="5"/>
      <c r="G45" s="5"/>
      <c r="H45" s="69"/>
      <c r="I45" s="69"/>
      <c r="J45" s="69"/>
      <c r="K45" s="69"/>
      <c r="L45" s="69"/>
      <c r="M45" s="69"/>
      <c r="N45" s="69"/>
      <c r="O45" s="26"/>
      <c r="P45" s="69"/>
      <c r="Q45" s="69"/>
      <c r="R45" s="69"/>
      <c r="S45" s="69"/>
      <c r="T45" s="69"/>
      <c r="U45" s="69"/>
      <c r="V45" s="69"/>
      <c r="W45" s="69"/>
      <c r="X45" s="69"/>
      <c r="Y45" s="26"/>
      <c r="Z45" s="69"/>
      <c r="AA45" s="26"/>
      <c r="AB45" s="69"/>
      <c r="AC45" s="26"/>
      <c r="AD45" s="69"/>
      <c r="AE45" s="26"/>
      <c r="AF45" s="69"/>
      <c r="AG45" s="26"/>
      <c r="AH45" s="69"/>
      <c r="AI45" s="26"/>
      <c r="AJ45" s="27"/>
      <c r="AK45" s="27"/>
    </row>
    <row r="46" spans="1:37" x14ac:dyDescent="0.25">
      <c r="A46" s="19"/>
      <c r="B46" s="65"/>
      <c r="C46" s="73" t="s">
        <v>85</v>
      </c>
      <c r="D46" s="74"/>
      <c r="E46" s="74"/>
      <c r="F46" s="74"/>
      <c r="G46" s="75"/>
      <c r="H46" s="69"/>
      <c r="I46" s="79">
        <v>5</v>
      </c>
      <c r="J46" s="80"/>
      <c r="K46" s="81"/>
      <c r="L46" s="69"/>
      <c r="M46" s="79">
        <v>4</v>
      </c>
      <c r="N46" s="80"/>
      <c r="O46" s="81"/>
      <c r="P46" s="69"/>
      <c r="Q46" s="79">
        <v>4</v>
      </c>
      <c r="R46" s="80"/>
      <c r="S46" s="81"/>
      <c r="T46" s="69"/>
      <c r="U46" s="79">
        <v>3</v>
      </c>
      <c r="V46" s="80"/>
      <c r="W46" s="81"/>
      <c r="X46" s="69"/>
      <c r="Y46" s="79">
        <v>2</v>
      </c>
      <c r="Z46" s="80"/>
      <c r="AA46" s="81"/>
      <c r="AB46" s="69"/>
      <c r="AC46" s="79">
        <v>1</v>
      </c>
      <c r="AD46" s="80"/>
      <c r="AE46" s="81"/>
      <c r="AF46" s="69"/>
      <c r="AG46" s="79">
        <v>0</v>
      </c>
      <c r="AH46" s="80"/>
      <c r="AI46" s="81"/>
      <c r="AJ46" s="27"/>
      <c r="AK46" s="27"/>
    </row>
    <row r="47" spans="1:37" ht="7.5" customHeight="1" x14ac:dyDescent="0.25">
      <c r="A47" s="19"/>
      <c r="B47" s="65"/>
      <c r="C47" s="10"/>
      <c r="D47" s="5"/>
      <c r="E47" s="5"/>
      <c r="F47" s="5"/>
      <c r="G47" s="5"/>
      <c r="H47" s="69"/>
      <c r="I47" s="69"/>
      <c r="J47" s="69"/>
      <c r="K47" s="69"/>
      <c r="L47" s="69"/>
      <c r="M47" s="69"/>
      <c r="N47" s="69"/>
      <c r="O47" s="26"/>
      <c r="P47" s="69"/>
      <c r="Q47" s="69"/>
      <c r="R47" s="69"/>
      <c r="S47" s="69"/>
      <c r="T47" s="69"/>
      <c r="U47" s="69"/>
      <c r="V47" s="69"/>
      <c r="W47" s="69"/>
      <c r="X47" s="69"/>
      <c r="Y47" s="26"/>
      <c r="Z47" s="69"/>
      <c r="AA47" s="26"/>
      <c r="AB47" s="69"/>
      <c r="AC47" s="26"/>
      <c r="AD47" s="69"/>
      <c r="AE47" s="26"/>
      <c r="AF47" s="69"/>
      <c r="AG47" s="26"/>
      <c r="AH47" s="69"/>
      <c r="AI47" s="26"/>
      <c r="AJ47" s="27"/>
      <c r="AK47" s="27"/>
    </row>
    <row r="48" spans="1:37" x14ac:dyDescent="0.25">
      <c r="A48" s="19"/>
      <c r="B48" s="65"/>
      <c r="C48" s="73" t="s">
        <v>86</v>
      </c>
      <c r="D48" s="74"/>
      <c r="E48" s="74"/>
      <c r="F48" s="74"/>
      <c r="G48" s="75"/>
      <c r="H48" s="69"/>
      <c r="I48" s="79">
        <v>6</v>
      </c>
      <c r="J48" s="80"/>
      <c r="K48" s="81"/>
      <c r="L48" s="69"/>
      <c r="M48" s="79">
        <v>3</v>
      </c>
      <c r="N48" s="80"/>
      <c r="O48" s="81"/>
      <c r="P48" s="69"/>
      <c r="Q48" s="79">
        <v>1</v>
      </c>
      <c r="R48" s="80"/>
      <c r="S48" s="81"/>
      <c r="T48" s="69"/>
      <c r="U48" s="79">
        <v>3</v>
      </c>
      <c r="V48" s="80"/>
      <c r="W48" s="81"/>
      <c r="X48" s="69"/>
      <c r="Y48" s="79">
        <v>4</v>
      </c>
      <c r="Z48" s="80"/>
      <c r="AA48" s="81"/>
      <c r="AB48" s="69"/>
      <c r="AC48" s="79">
        <v>2</v>
      </c>
      <c r="AD48" s="80"/>
      <c r="AE48" s="81"/>
      <c r="AF48" s="69"/>
      <c r="AG48" s="79">
        <v>0</v>
      </c>
      <c r="AH48" s="80"/>
      <c r="AI48" s="81"/>
      <c r="AJ48" s="27"/>
      <c r="AK48" s="27"/>
    </row>
    <row r="49" spans="1:37" ht="7.5" customHeight="1" x14ac:dyDescent="0.25">
      <c r="A49" s="19"/>
      <c r="B49" s="65"/>
      <c r="C49" s="10"/>
      <c r="D49" s="5"/>
      <c r="E49" s="5"/>
      <c r="F49" s="5"/>
      <c r="G49" s="5"/>
      <c r="H49" s="69"/>
      <c r="I49" s="69"/>
      <c r="J49" s="69"/>
      <c r="K49" s="69"/>
      <c r="L49" s="69"/>
      <c r="M49" s="69"/>
      <c r="N49" s="69"/>
      <c r="O49" s="26"/>
      <c r="P49" s="69"/>
      <c r="Q49" s="69"/>
      <c r="R49" s="69"/>
      <c r="S49" s="26"/>
      <c r="T49" s="69"/>
      <c r="U49" s="69"/>
      <c r="V49" s="69"/>
      <c r="W49" s="69"/>
      <c r="X49" s="69"/>
      <c r="Y49" s="26"/>
      <c r="Z49" s="69"/>
      <c r="AA49" s="26"/>
      <c r="AB49" s="69"/>
      <c r="AC49" s="26"/>
      <c r="AD49" s="69"/>
      <c r="AE49" s="26"/>
      <c r="AF49" s="69"/>
      <c r="AG49" s="26"/>
      <c r="AH49" s="69"/>
      <c r="AI49" s="26"/>
      <c r="AJ49" s="27"/>
      <c r="AK49" s="27"/>
    </row>
    <row r="50" spans="1:37" x14ac:dyDescent="0.25">
      <c r="A50" s="19"/>
      <c r="B50" s="65"/>
      <c r="C50" s="73" t="s">
        <v>87</v>
      </c>
      <c r="D50" s="74"/>
      <c r="E50" s="74"/>
      <c r="F50" s="74"/>
      <c r="G50" s="75"/>
      <c r="H50" s="69"/>
      <c r="I50" s="79">
        <v>3</v>
      </c>
      <c r="J50" s="80"/>
      <c r="K50" s="81"/>
      <c r="L50" s="69"/>
      <c r="M50" s="79">
        <v>3</v>
      </c>
      <c r="N50" s="80"/>
      <c r="O50" s="81"/>
      <c r="P50" s="69"/>
      <c r="Q50" s="79">
        <v>3</v>
      </c>
      <c r="R50" s="80"/>
      <c r="S50" s="81"/>
      <c r="T50" s="69"/>
      <c r="U50" s="79">
        <v>1</v>
      </c>
      <c r="V50" s="80"/>
      <c r="W50" s="81"/>
      <c r="X50" s="69"/>
      <c r="Y50" s="79">
        <v>3</v>
      </c>
      <c r="Z50" s="80"/>
      <c r="AA50" s="81"/>
      <c r="AB50" s="69"/>
      <c r="AC50" s="79">
        <v>5</v>
      </c>
      <c r="AD50" s="80"/>
      <c r="AE50" s="81"/>
      <c r="AF50" s="69"/>
      <c r="AG50" s="79">
        <v>0</v>
      </c>
      <c r="AH50" s="80"/>
      <c r="AI50" s="81"/>
      <c r="AJ50" s="27"/>
      <c r="AK50" s="27"/>
    </row>
    <row r="51" spans="1:37" ht="7.5" customHeight="1" x14ac:dyDescent="0.25">
      <c r="A51" s="19"/>
      <c r="B51" s="65"/>
      <c r="C51" s="10"/>
      <c r="D51" s="5"/>
      <c r="E51" s="5"/>
      <c r="F51" s="5"/>
      <c r="G51" s="5"/>
      <c r="H51" s="69"/>
      <c r="I51" s="69"/>
      <c r="J51" s="69"/>
      <c r="K51" s="69"/>
      <c r="L51" s="69"/>
      <c r="M51" s="69"/>
      <c r="N51" s="69"/>
      <c r="O51" s="26"/>
      <c r="P51" s="69"/>
      <c r="Q51" s="69"/>
      <c r="R51" s="69"/>
      <c r="S51" s="69"/>
      <c r="T51" s="69"/>
      <c r="U51" s="69"/>
      <c r="V51" s="69"/>
      <c r="W51" s="69"/>
      <c r="X51" s="69"/>
      <c r="Y51" s="26"/>
      <c r="Z51" s="69"/>
      <c r="AA51" s="26"/>
      <c r="AB51" s="69"/>
      <c r="AC51" s="26"/>
      <c r="AD51" s="69"/>
      <c r="AE51" s="26"/>
      <c r="AF51" s="69"/>
      <c r="AG51" s="26"/>
      <c r="AH51" s="69"/>
      <c r="AI51" s="26"/>
      <c r="AJ51" s="27"/>
      <c r="AK51" s="27"/>
    </row>
    <row r="52" spans="1:37" x14ac:dyDescent="0.25">
      <c r="A52" s="19"/>
      <c r="B52" s="65"/>
      <c r="C52" s="73" t="s">
        <v>88</v>
      </c>
      <c r="D52" s="74"/>
      <c r="E52" s="74"/>
      <c r="F52" s="74"/>
      <c r="G52" s="75"/>
      <c r="H52" s="69"/>
      <c r="I52" s="79">
        <v>2</v>
      </c>
      <c r="J52" s="80"/>
      <c r="K52" s="81"/>
      <c r="L52" s="69"/>
      <c r="M52" s="79">
        <v>1</v>
      </c>
      <c r="N52" s="80"/>
      <c r="O52" s="81"/>
      <c r="P52" s="69"/>
      <c r="Q52" s="79">
        <v>7</v>
      </c>
      <c r="R52" s="80"/>
      <c r="S52" s="81"/>
      <c r="T52" s="69"/>
      <c r="U52" s="79">
        <v>3</v>
      </c>
      <c r="V52" s="80"/>
      <c r="W52" s="81"/>
      <c r="X52" s="69"/>
      <c r="Y52" s="79">
        <v>4</v>
      </c>
      <c r="Z52" s="80"/>
      <c r="AA52" s="81"/>
      <c r="AB52" s="69"/>
      <c r="AC52" s="79">
        <v>1</v>
      </c>
      <c r="AD52" s="80"/>
      <c r="AE52" s="81"/>
      <c r="AF52" s="69"/>
      <c r="AG52" s="79">
        <v>0</v>
      </c>
      <c r="AH52" s="80"/>
      <c r="AI52" s="81"/>
      <c r="AJ52" s="27"/>
      <c r="AK52" s="27"/>
    </row>
    <row r="53" spans="1:37" ht="7.5" customHeight="1" x14ac:dyDescent="0.25">
      <c r="A53" s="19"/>
      <c r="B53" s="65"/>
      <c r="C53" s="10"/>
      <c r="D53" s="5"/>
      <c r="E53" s="5"/>
      <c r="F53" s="5"/>
      <c r="G53" s="5"/>
      <c r="H53" s="69"/>
      <c r="I53" s="69"/>
      <c r="J53" s="69"/>
      <c r="K53" s="69"/>
      <c r="L53" s="69"/>
      <c r="M53" s="69"/>
      <c r="N53" s="69"/>
      <c r="O53" s="26"/>
      <c r="P53" s="69"/>
      <c r="Q53" s="69"/>
      <c r="R53" s="69"/>
      <c r="S53" s="69"/>
      <c r="T53" s="69"/>
      <c r="U53" s="69"/>
      <c r="V53" s="69"/>
      <c r="W53" s="69"/>
      <c r="X53" s="69"/>
      <c r="Y53" s="26"/>
      <c r="Z53" s="69"/>
      <c r="AA53" s="26"/>
      <c r="AB53" s="69"/>
      <c r="AC53" s="26"/>
      <c r="AD53" s="69"/>
      <c r="AE53" s="26"/>
      <c r="AF53" s="69"/>
      <c r="AG53" s="26"/>
      <c r="AH53" s="69"/>
      <c r="AI53" s="26"/>
      <c r="AJ53" s="27"/>
      <c r="AK53" s="27"/>
    </row>
    <row r="54" spans="1:37" x14ac:dyDescent="0.25">
      <c r="A54" s="19"/>
      <c r="B54" s="65"/>
      <c r="C54" s="73" t="s">
        <v>89</v>
      </c>
      <c r="D54" s="74"/>
      <c r="E54" s="74"/>
      <c r="F54" s="74"/>
      <c r="G54" s="75"/>
      <c r="H54" s="69"/>
      <c r="I54" s="79">
        <v>3</v>
      </c>
      <c r="J54" s="80"/>
      <c r="K54" s="81"/>
      <c r="L54" s="69"/>
      <c r="M54" s="79">
        <v>1</v>
      </c>
      <c r="N54" s="80"/>
      <c r="O54" s="81"/>
      <c r="P54" s="69"/>
      <c r="Q54" s="79">
        <v>1</v>
      </c>
      <c r="R54" s="80"/>
      <c r="S54" s="81"/>
      <c r="T54" s="69"/>
      <c r="U54" s="79">
        <v>2</v>
      </c>
      <c r="V54" s="80"/>
      <c r="W54" s="81"/>
      <c r="X54" s="69"/>
      <c r="Y54" s="79">
        <v>0</v>
      </c>
      <c r="Z54" s="80"/>
      <c r="AA54" s="81"/>
      <c r="AB54" s="69"/>
      <c r="AC54" s="79">
        <v>2</v>
      </c>
      <c r="AD54" s="80"/>
      <c r="AE54" s="81"/>
      <c r="AF54" s="69"/>
      <c r="AG54" s="79">
        <v>0</v>
      </c>
      <c r="AH54" s="80"/>
      <c r="AI54" s="81"/>
      <c r="AJ54" s="27"/>
      <c r="AK54" s="27"/>
    </row>
    <row r="55" spans="1:37" ht="7.5" customHeight="1" x14ac:dyDescent="0.25">
      <c r="A55" s="19"/>
      <c r="B55" s="65"/>
      <c r="C55" s="10"/>
      <c r="D55" s="5"/>
      <c r="E55" s="10"/>
      <c r="F55" s="5"/>
      <c r="G55" s="5"/>
      <c r="H55" s="69"/>
      <c r="I55" s="26"/>
      <c r="J55" s="69"/>
      <c r="K55" s="26"/>
      <c r="L55" s="69"/>
      <c r="M55" s="69"/>
      <c r="N55" s="69"/>
      <c r="O55" s="26"/>
      <c r="P55" s="69"/>
      <c r="Q55" s="69"/>
      <c r="R55" s="69"/>
      <c r="S55" s="69"/>
      <c r="T55" s="69"/>
      <c r="U55" s="69"/>
      <c r="V55" s="69"/>
      <c r="W55" s="69"/>
      <c r="X55" s="69"/>
      <c r="Y55" s="26"/>
      <c r="Z55" s="69"/>
      <c r="AA55" s="26"/>
      <c r="AB55" s="69"/>
      <c r="AC55" s="26"/>
      <c r="AD55" s="69"/>
      <c r="AE55" s="26"/>
      <c r="AF55" s="69"/>
      <c r="AG55" s="26"/>
      <c r="AH55" s="69"/>
      <c r="AI55" s="26"/>
      <c r="AJ55" s="27"/>
      <c r="AK55" s="27"/>
    </row>
    <row r="56" spans="1:37" x14ac:dyDescent="0.25">
      <c r="A56" s="19"/>
      <c r="B56" s="65"/>
      <c r="C56" s="73" t="s">
        <v>90</v>
      </c>
      <c r="D56" s="74"/>
      <c r="E56" s="74"/>
      <c r="F56" s="74"/>
      <c r="G56" s="75"/>
      <c r="H56" s="69"/>
      <c r="I56" s="79">
        <v>0</v>
      </c>
      <c r="J56" s="80"/>
      <c r="K56" s="81"/>
      <c r="L56" s="69"/>
      <c r="M56" s="79">
        <v>0</v>
      </c>
      <c r="N56" s="80"/>
      <c r="O56" s="81"/>
      <c r="P56" s="69"/>
      <c r="Q56" s="79">
        <v>1</v>
      </c>
      <c r="R56" s="80"/>
      <c r="S56" s="81"/>
      <c r="T56" s="69"/>
      <c r="U56" s="79">
        <v>2</v>
      </c>
      <c r="V56" s="80"/>
      <c r="W56" s="81"/>
      <c r="X56" s="69"/>
      <c r="Y56" s="79">
        <v>0</v>
      </c>
      <c r="Z56" s="80"/>
      <c r="AA56" s="81"/>
      <c r="AB56" s="69"/>
      <c r="AC56" s="79">
        <v>0</v>
      </c>
      <c r="AD56" s="80"/>
      <c r="AE56" s="81"/>
      <c r="AF56" s="69"/>
      <c r="AG56" s="79">
        <v>1</v>
      </c>
      <c r="AH56" s="80"/>
      <c r="AI56" s="81"/>
      <c r="AJ56" s="27"/>
      <c r="AK56" s="27"/>
    </row>
    <row r="57" spans="1:37" ht="7.5" customHeight="1" x14ac:dyDescent="0.25">
      <c r="A57" s="19"/>
      <c r="B57" s="65"/>
      <c r="C57" s="10"/>
      <c r="D57" s="5"/>
      <c r="E57" s="10"/>
      <c r="F57" s="5"/>
      <c r="G57" s="5"/>
      <c r="H57" s="69"/>
      <c r="I57" s="26"/>
      <c r="J57" s="69"/>
      <c r="K57" s="26"/>
      <c r="L57" s="69"/>
      <c r="M57" s="69"/>
      <c r="N57" s="69"/>
      <c r="O57" s="26"/>
      <c r="P57" s="69"/>
      <c r="Q57" s="69"/>
      <c r="R57" s="69"/>
      <c r="S57" s="69"/>
      <c r="T57" s="69"/>
      <c r="U57" s="69"/>
      <c r="V57" s="69"/>
      <c r="W57" s="69"/>
      <c r="X57" s="69"/>
      <c r="Y57" s="26"/>
      <c r="Z57" s="69"/>
      <c r="AA57" s="26"/>
      <c r="AB57" s="69"/>
      <c r="AC57" s="26"/>
      <c r="AD57" s="69"/>
      <c r="AE57" s="26"/>
      <c r="AF57" s="69"/>
      <c r="AG57" s="26"/>
      <c r="AH57" s="69"/>
      <c r="AI57" s="26"/>
      <c r="AJ57" s="27"/>
      <c r="AK57" s="27"/>
    </row>
    <row r="58" spans="1:37" x14ac:dyDescent="0.25">
      <c r="A58" s="19"/>
      <c r="B58" s="65"/>
      <c r="C58" s="73" t="s">
        <v>91</v>
      </c>
      <c r="D58" s="74"/>
      <c r="E58" s="74"/>
      <c r="F58" s="74"/>
      <c r="G58" s="75"/>
      <c r="H58" s="69"/>
      <c r="I58" s="79">
        <v>0</v>
      </c>
      <c r="J58" s="80"/>
      <c r="K58" s="81"/>
      <c r="L58" s="69"/>
      <c r="M58" s="79">
        <v>0</v>
      </c>
      <c r="N58" s="80"/>
      <c r="O58" s="81"/>
      <c r="P58" s="69"/>
      <c r="Q58" s="79">
        <v>1</v>
      </c>
      <c r="R58" s="80"/>
      <c r="S58" s="81"/>
      <c r="T58" s="69"/>
      <c r="U58" s="79">
        <v>0</v>
      </c>
      <c r="V58" s="80"/>
      <c r="W58" s="81"/>
      <c r="X58" s="69"/>
      <c r="Y58" s="79">
        <v>0</v>
      </c>
      <c r="Z58" s="80"/>
      <c r="AA58" s="81"/>
      <c r="AB58" s="69"/>
      <c r="AC58" s="79">
        <v>0</v>
      </c>
      <c r="AD58" s="80"/>
      <c r="AE58" s="81"/>
      <c r="AF58" s="69"/>
      <c r="AG58" s="79">
        <v>1</v>
      </c>
      <c r="AH58" s="80"/>
      <c r="AI58" s="81"/>
      <c r="AJ58" s="27"/>
      <c r="AK58" s="27"/>
    </row>
    <row r="59" spans="1:37" ht="7.5" customHeight="1" x14ac:dyDescent="0.25">
      <c r="A59" s="19"/>
      <c r="B59" s="65"/>
      <c r="C59" s="10"/>
      <c r="D59" s="5"/>
      <c r="E59" s="5"/>
      <c r="F59" s="5"/>
      <c r="G59" s="5"/>
      <c r="H59" s="69"/>
      <c r="I59" s="69"/>
      <c r="J59" s="69"/>
      <c r="K59" s="69"/>
      <c r="L59" s="69"/>
      <c r="M59" s="69"/>
      <c r="N59" s="69"/>
      <c r="O59" s="26"/>
      <c r="P59" s="69"/>
      <c r="Q59" s="69"/>
      <c r="R59" s="69"/>
      <c r="S59" s="69"/>
      <c r="T59" s="69"/>
      <c r="U59" s="69"/>
      <c r="V59" s="69"/>
      <c r="W59" s="69"/>
      <c r="X59" s="69"/>
      <c r="Y59" s="26"/>
      <c r="Z59" s="69"/>
      <c r="AA59" s="26"/>
      <c r="AB59" s="69"/>
      <c r="AC59" s="26"/>
      <c r="AD59" s="69"/>
      <c r="AE59" s="26"/>
      <c r="AF59" s="69"/>
      <c r="AG59" s="26"/>
      <c r="AH59" s="69"/>
      <c r="AI59" s="26"/>
      <c r="AJ59" s="27"/>
      <c r="AK59" s="27"/>
    </row>
    <row r="60" spans="1:37" s="9" customFormat="1" x14ac:dyDescent="0.25">
      <c r="A60" s="30"/>
      <c r="B60" s="70"/>
      <c r="C60" s="73" t="s">
        <v>54</v>
      </c>
      <c r="D60" s="74"/>
      <c r="E60" s="74"/>
      <c r="F60" s="74"/>
      <c r="G60" s="75"/>
      <c r="H60" s="5"/>
      <c r="I60" s="76">
        <f>I46+(I48/3)</f>
        <v>7</v>
      </c>
      <c r="J60" s="77"/>
      <c r="K60" s="78"/>
      <c r="L60" s="5"/>
      <c r="M60" s="76">
        <f>M46+(M48/3)</f>
        <v>5</v>
      </c>
      <c r="N60" s="77"/>
      <c r="O60" s="78"/>
      <c r="P60" s="5"/>
      <c r="Q60" s="76">
        <f>Q46+(Q48/3)</f>
        <v>4.333333333333333</v>
      </c>
      <c r="R60" s="77"/>
      <c r="S60" s="78"/>
      <c r="T60" s="5"/>
      <c r="U60" s="76">
        <f>U46+(U48/3)</f>
        <v>4</v>
      </c>
      <c r="V60" s="77"/>
      <c r="W60" s="78"/>
      <c r="X60" s="5"/>
      <c r="Y60" s="76">
        <f>Y46+(Y48/3)</f>
        <v>3.333333333333333</v>
      </c>
      <c r="Z60" s="77"/>
      <c r="AA60" s="78"/>
      <c r="AB60" s="5"/>
      <c r="AC60" s="76">
        <f>AC46+(AC48/3)</f>
        <v>1.6666666666666665</v>
      </c>
      <c r="AD60" s="77"/>
      <c r="AE60" s="78"/>
      <c r="AF60" s="5"/>
      <c r="AG60" s="76">
        <f>AG46+(AG48/3)</f>
        <v>0</v>
      </c>
      <c r="AH60" s="77"/>
      <c r="AI60" s="78"/>
      <c r="AJ60" s="32"/>
      <c r="AK60" s="32"/>
    </row>
    <row r="61" spans="1:37" ht="7.5" customHeight="1" x14ac:dyDescent="0.25">
      <c r="A61" s="19"/>
      <c r="B61" s="61"/>
      <c r="C61" s="39"/>
      <c r="D61" s="42"/>
      <c r="E61" s="42"/>
      <c r="F61" s="42"/>
      <c r="G61" s="42"/>
      <c r="H61" s="62"/>
      <c r="I61" s="62"/>
      <c r="J61" s="62"/>
      <c r="K61" s="62"/>
      <c r="L61" s="62"/>
      <c r="M61" s="62"/>
      <c r="N61" s="62"/>
      <c r="O61" s="40"/>
      <c r="P61" s="62"/>
      <c r="Q61" s="62"/>
      <c r="R61" s="62"/>
      <c r="S61" s="62"/>
      <c r="T61" s="62"/>
      <c r="U61" s="62"/>
      <c r="V61" s="62"/>
      <c r="W61" s="62"/>
      <c r="X61" s="62"/>
      <c r="Y61" s="40"/>
      <c r="Z61" s="62"/>
      <c r="AA61" s="40"/>
      <c r="AB61" s="62"/>
      <c r="AC61" s="40"/>
      <c r="AD61" s="62"/>
      <c r="AE61" s="40"/>
      <c r="AF61" s="62"/>
      <c r="AG61" s="40"/>
      <c r="AH61" s="62"/>
      <c r="AI61" s="40"/>
      <c r="AJ61" s="41"/>
      <c r="AK61" s="27"/>
    </row>
    <row r="62" spans="1:37" ht="7.5" customHeight="1" x14ac:dyDescent="0.25">
      <c r="A62" s="43"/>
      <c r="B62" s="62"/>
      <c r="C62" s="39"/>
      <c r="D62" s="42"/>
      <c r="E62" s="42"/>
      <c r="F62" s="42"/>
      <c r="G62" s="42"/>
      <c r="H62" s="62"/>
      <c r="I62" s="62"/>
      <c r="J62" s="62"/>
      <c r="K62" s="62"/>
      <c r="L62" s="62"/>
      <c r="M62" s="62"/>
      <c r="N62" s="62"/>
      <c r="O62" s="40"/>
      <c r="P62" s="62"/>
      <c r="Q62" s="62"/>
      <c r="R62" s="62"/>
      <c r="S62" s="62"/>
      <c r="T62" s="62"/>
      <c r="U62" s="62"/>
      <c r="V62" s="62"/>
      <c r="W62" s="62"/>
      <c r="X62" s="62"/>
      <c r="Y62" s="40"/>
      <c r="Z62" s="62"/>
      <c r="AA62" s="40"/>
      <c r="AB62" s="62"/>
      <c r="AC62" s="40"/>
      <c r="AD62" s="62"/>
      <c r="AE62" s="40"/>
      <c r="AF62" s="62"/>
      <c r="AG62" s="40"/>
      <c r="AH62" s="62"/>
      <c r="AI62" s="40"/>
      <c r="AJ62" s="40"/>
      <c r="AK62" s="41"/>
    </row>
    <row r="63" spans="1:37" x14ac:dyDescent="0.25">
      <c r="D63" s="3"/>
      <c r="E63" s="3"/>
      <c r="F63" s="3"/>
      <c r="G63" s="3"/>
    </row>
    <row r="64" spans="1:37" x14ac:dyDescent="0.25">
      <c r="D64" s="3"/>
      <c r="E64" s="3"/>
      <c r="F64" s="3"/>
      <c r="G64" s="3"/>
    </row>
    <row r="65" spans="4:7" x14ac:dyDescent="0.25">
      <c r="D65" s="3"/>
      <c r="E65" s="3"/>
      <c r="F65" s="3"/>
      <c r="G65" s="3"/>
    </row>
    <row r="66" spans="4:7" x14ac:dyDescent="0.25">
      <c r="D66" s="3"/>
      <c r="E66" s="3"/>
      <c r="F66" s="3"/>
      <c r="G66" s="3"/>
    </row>
    <row r="67" spans="4:7" x14ac:dyDescent="0.25">
      <c r="D67" s="3"/>
      <c r="E67" s="3"/>
      <c r="F67" s="3"/>
      <c r="G67" s="3"/>
    </row>
    <row r="68" spans="4:7" x14ac:dyDescent="0.25">
      <c r="D68" s="3"/>
      <c r="E68" s="3"/>
      <c r="F68" s="3"/>
      <c r="G68" s="3"/>
    </row>
    <row r="69" spans="4:7" x14ac:dyDescent="0.25">
      <c r="D69" s="3"/>
      <c r="E69" s="3"/>
      <c r="F69" s="3"/>
      <c r="G69" s="3"/>
    </row>
  </sheetData>
  <sheetProtection sheet="1" objects="1" scenarios="1" selectLockedCells="1"/>
  <mergeCells count="91">
    <mergeCell ref="AC7:AE7"/>
    <mergeCell ref="AG7:AI7"/>
    <mergeCell ref="C5:AI5"/>
    <mergeCell ref="C40:AI40"/>
    <mergeCell ref="I7:K7"/>
    <mergeCell ref="M7:O7"/>
    <mergeCell ref="Q7:S7"/>
    <mergeCell ref="U7:W7"/>
    <mergeCell ref="Y7:AA7"/>
    <mergeCell ref="C9:C36"/>
    <mergeCell ref="M44:O44"/>
    <mergeCell ref="I44:K44"/>
    <mergeCell ref="AG42:AI42"/>
    <mergeCell ref="AG44:AI44"/>
    <mergeCell ref="AC44:AE44"/>
    <mergeCell ref="Y44:AA44"/>
    <mergeCell ref="U44:W44"/>
    <mergeCell ref="Q44:S44"/>
    <mergeCell ref="I42:K42"/>
    <mergeCell ref="M42:O42"/>
    <mergeCell ref="Q42:S42"/>
    <mergeCell ref="U42:W42"/>
    <mergeCell ref="Y42:AA42"/>
    <mergeCell ref="AC42:AE42"/>
    <mergeCell ref="I46:K46"/>
    <mergeCell ref="I48:K48"/>
    <mergeCell ref="I50:K50"/>
    <mergeCell ref="I52:K52"/>
    <mergeCell ref="I54:K54"/>
    <mergeCell ref="C50:G50"/>
    <mergeCell ref="C52:G52"/>
    <mergeCell ref="C54:G54"/>
    <mergeCell ref="C56:G56"/>
    <mergeCell ref="C58:G58"/>
    <mergeCell ref="M46:O46"/>
    <mergeCell ref="M48:O48"/>
    <mergeCell ref="M50:O50"/>
    <mergeCell ref="M52:O52"/>
    <mergeCell ref="M54:O54"/>
    <mergeCell ref="Q52:S52"/>
    <mergeCell ref="Q54:S54"/>
    <mergeCell ref="Q56:S56"/>
    <mergeCell ref="I56:K56"/>
    <mergeCell ref="I58:K58"/>
    <mergeCell ref="M56:O56"/>
    <mergeCell ref="M58:O58"/>
    <mergeCell ref="AG56:AI56"/>
    <mergeCell ref="AG58:AI58"/>
    <mergeCell ref="AG48:AI48"/>
    <mergeCell ref="Y58:AA58"/>
    <mergeCell ref="AC58:AE58"/>
    <mergeCell ref="AC56:AE56"/>
    <mergeCell ref="AC54:AE54"/>
    <mergeCell ref="AC52:AE52"/>
    <mergeCell ref="AC50:AE50"/>
    <mergeCell ref="Y50:AA50"/>
    <mergeCell ref="Y52:AA52"/>
    <mergeCell ref="Y54:AA54"/>
    <mergeCell ref="Y56:AA56"/>
    <mergeCell ref="AC60:AE60"/>
    <mergeCell ref="AG60:AI60"/>
    <mergeCell ref="B2:AJ2"/>
    <mergeCell ref="C48:G48"/>
    <mergeCell ref="AG46:AI46"/>
    <mergeCell ref="Y46:AA46"/>
    <mergeCell ref="Y48:AA48"/>
    <mergeCell ref="AC48:AE48"/>
    <mergeCell ref="AC46:AE46"/>
    <mergeCell ref="I60:K60"/>
    <mergeCell ref="M60:O60"/>
    <mergeCell ref="Q60:S60"/>
    <mergeCell ref="U60:W60"/>
    <mergeCell ref="AG50:AI50"/>
    <mergeCell ref="AG52:AI52"/>
    <mergeCell ref="AG54:AI54"/>
    <mergeCell ref="C46:G46"/>
    <mergeCell ref="C44:G44"/>
    <mergeCell ref="C42:G42"/>
    <mergeCell ref="C60:G60"/>
    <mergeCell ref="Y60:AA60"/>
    <mergeCell ref="U48:W48"/>
    <mergeCell ref="U46:W46"/>
    <mergeCell ref="Q58:S58"/>
    <mergeCell ref="U58:W58"/>
    <mergeCell ref="U56:W56"/>
    <mergeCell ref="U54:W54"/>
    <mergeCell ref="U52:W52"/>
    <mergeCell ref="U50:W50"/>
    <mergeCell ref="Q46:S46"/>
    <mergeCell ref="Q48:S48"/>
    <mergeCell ref="Q50:S5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CJ60"/>
  <sheetViews>
    <sheetView showGridLines="0" showRowColHeaders="0" workbookViewId="0">
      <selection activeCell="B2" sqref="B2:CE2"/>
    </sheetView>
  </sheetViews>
  <sheetFormatPr baseColWidth="10" defaultColWidth="1.42578125" defaultRowHeight="11.25" x14ac:dyDescent="0.25"/>
  <cols>
    <col min="1" max="83" width="1.42578125" style="8"/>
    <col min="84" max="87" width="1.42578125" style="8" hidden="1" customWidth="1"/>
    <col min="88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9"/>
      <c r="B2" s="121" t="s">
        <v>49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6"/>
      <c r="CG2" s="6"/>
      <c r="CH2" s="6"/>
      <c r="CI2" s="6"/>
      <c r="CJ2" s="116"/>
    </row>
    <row r="3" spans="1:88" x14ac:dyDescent="0.25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J3" s="116"/>
    </row>
    <row r="4" spans="1:88" ht="7.5" customHeight="1" x14ac:dyDescent="0.25">
      <c r="A4" s="19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J4" s="116"/>
    </row>
    <row r="5" spans="1:88" s="2" customFormat="1" ht="15" customHeight="1" x14ac:dyDescent="0.25">
      <c r="A5" s="19"/>
      <c r="B5" s="115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16"/>
      <c r="CF5" s="4"/>
      <c r="CG5" s="4"/>
      <c r="CH5" s="4"/>
      <c r="CI5" s="4"/>
      <c r="CJ5" s="116"/>
    </row>
    <row r="6" spans="1:88" ht="7.5" customHeight="1" x14ac:dyDescent="0.25">
      <c r="A6" s="19"/>
      <c r="B6" s="11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16"/>
      <c r="CJ6" s="116"/>
    </row>
    <row r="7" spans="1:88" s="9" customFormat="1" ht="11.25" customHeight="1" x14ac:dyDescent="0.25">
      <c r="A7" s="19"/>
      <c r="B7" s="115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79" t="s">
        <v>103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4" t="s">
        <v>104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 t="s">
        <v>105</v>
      </c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70" t="s">
        <v>106</v>
      </c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16"/>
      <c r="CJ7" s="116"/>
    </row>
    <row r="8" spans="1:88" ht="11.25" customHeight="1" x14ac:dyDescent="0.25">
      <c r="A8" s="19"/>
      <c r="B8" s="115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75" t="s">
        <v>28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 t="s">
        <v>66</v>
      </c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 t="s">
        <v>69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6" t="s">
        <v>67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8"/>
      <c r="CE8" s="116"/>
      <c r="CJ8" s="116"/>
    </row>
    <row r="9" spans="1:88" ht="7.5" customHeight="1" x14ac:dyDescent="0.25">
      <c r="A9" s="19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J9" s="116"/>
    </row>
    <row r="10" spans="1:88" x14ac:dyDescent="0.25">
      <c r="A10" s="1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J10" s="116"/>
    </row>
    <row r="11" spans="1:88" ht="7.5" customHeight="1" x14ac:dyDescent="0.25">
      <c r="A11" s="19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J11" s="116"/>
    </row>
    <row r="12" spans="1:88" s="1" customFormat="1" ht="15" customHeight="1" x14ac:dyDescent="0.25">
      <c r="A12" s="19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6"/>
      <c r="CG12" s="16"/>
      <c r="CH12" s="16"/>
      <c r="CI12" s="16"/>
      <c r="CJ12" s="116"/>
    </row>
    <row r="13" spans="1:88" s="1" customFormat="1" ht="7.5" customHeight="1" x14ac:dyDescent="0.25">
      <c r="A13" s="19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16"/>
      <c r="CG13" s="16"/>
      <c r="CH13" s="16"/>
      <c r="CI13" s="16"/>
      <c r="CJ13" s="116"/>
    </row>
    <row r="14" spans="1:88" s="3" customFormat="1" ht="11.25" customHeight="1" x14ac:dyDescent="0.25">
      <c r="A14" s="19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16"/>
    </row>
    <row r="15" spans="1:88" s="1" customFormat="1" ht="7.5" customHeight="1" x14ac:dyDescent="0.25">
      <c r="A15" s="19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6"/>
      <c r="CG15" s="16"/>
      <c r="CH15" s="16"/>
      <c r="CI15" s="16"/>
      <c r="CJ15" s="116"/>
    </row>
    <row r="16" spans="1:88" s="1" customFormat="1" ht="11.25" customHeight="1" x14ac:dyDescent="0.25">
      <c r="A16" s="19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48</v>
      </c>
      <c r="N16" s="154"/>
      <c r="O16" s="154"/>
      <c r="P16" s="154"/>
      <c r="Q16" s="155"/>
      <c r="R16" s="191"/>
      <c r="S16" s="158">
        <v>0.86458333333333337</v>
      </c>
      <c r="T16" s="154"/>
      <c r="U16" s="154"/>
      <c r="V16" s="154"/>
      <c r="W16" s="155"/>
      <c r="X16" s="191"/>
      <c r="Y16" s="153" t="s">
        <v>27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$O$8 &amp; " "</f>
        <v xml:space="preserve">Patrick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$AF$8</f>
        <v xml:space="preserve"> Jule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1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4</v>
      </c>
      <c r="CA16" s="154"/>
      <c r="CB16" s="154"/>
      <c r="CC16" s="154"/>
      <c r="CD16" s="155"/>
      <c r="CE16" s="116"/>
      <c r="CF16" s="16">
        <f>IF(AND(ISNUMBER(BR16),ISNUMBER(BZ16)),1,0)</f>
        <v>1</v>
      </c>
      <c r="CG16" s="16">
        <f>IF(OR(ISBLANK(BR16),ISBLANK(BZ16)),0,IF(BR16&gt;BZ16,1,0))</f>
        <v>0</v>
      </c>
      <c r="CH16" s="16">
        <f>IF(OR(ISBLANK(BR16),ISBLANK(BZ16)),0,IF(BR16=BZ16,1,0))</f>
        <v>0</v>
      </c>
      <c r="CI16" s="16">
        <f>IF(OR(ISBLANK(BR16),ISBLANK(BZ16)),0,IF(BR16&lt;BZ16,1,0))</f>
        <v>1</v>
      </c>
      <c r="CJ16" s="116"/>
    </row>
    <row r="17" spans="1:88" s="1" customFormat="1" ht="11.25" customHeight="1" x14ac:dyDescent="0.25">
      <c r="A17" s="19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5.2.</v>
      </c>
      <c r="N17" s="80"/>
      <c r="O17" s="80"/>
      <c r="P17" s="80"/>
      <c r="Q17" s="81"/>
      <c r="R17" s="191"/>
      <c r="S17" s="161">
        <f>S16+$C$14</f>
        <v>0.87291666666666667</v>
      </c>
      <c r="T17" s="212"/>
      <c r="U17" s="212"/>
      <c r="V17" s="212"/>
      <c r="W17" s="213"/>
      <c r="X17" s="191"/>
      <c r="Y17" s="79" t="str">
        <f>$Y$16</f>
        <v>Fernseher</v>
      </c>
      <c r="Z17" s="80"/>
      <c r="AA17" s="80"/>
      <c r="AB17" s="80"/>
      <c r="AC17" s="80"/>
      <c r="AD17" s="80"/>
      <c r="AE17" s="80"/>
      <c r="AF17" s="80"/>
      <c r="AG17" s="80"/>
      <c r="AH17" s="81"/>
      <c r="AI17" s="191"/>
      <c r="AJ17" s="159" t="str">
        <f>$AW$8 &amp; " "</f>
        <v xml:space="preserve">Ratze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1" t="s">
        <v>2</v>
      </c>
      <c r="AZ17" s="190"/>
      <c r="BA17" s="79"/>
      <c r="BB17" s="157" t="str">
        <f>" " &amp; $BN$8</f>
        <v xml:space="preserve"> Schmiddi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0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1</v>
      </c>
      <c r="CA17" s="154"/>
      <c r="CB17" s="154"/>
      <c r="CC17" s="154"/>
      <c r="CD17" s="155"/>
      <c r="CE17" s="116"/>
      <c r="CF17" s="16">
        <f t="shared" ref="CF17:CF21" si="0">IF(AND(ISNUMBER(BR17),ISNUMBER(BZ17)),1,0)</f>
        <v>1</v>
      </c>
      <c r="CG17" s="16">
        <f t="shared" ref="CG17:CG21" si="1">IF(OR(ISBLANK(BR17),ISBLANK(BZ17)),0,IF(BR17&gt;BZ17,1,0))</f>
        <v>0</v>
      </c>
      <c r="CH17" s="16">
        <f t="shared" ref="CH17:CH21" si="2">IF(OR(ISBLANK(BR17),ISBLANK(BZ17)),0,IF(BR17=BZ17,1,0))</f>
        <v>0</v>
      </c>
      <c r="CI17" s="16">
        <f t="shared" ref="CI17:CI21" si="3">IF(OR(ISBLANK(BR17),ISBLANK(BZ17)),0,IF(BR17&lt;BZ17,1,0))</f>
        <v>1</v>
      </c>
      <c r="CJ17" s="116"/>
    </row>
    <row r="18" spans="1:88" s="1" customFormat="1" ht="11.25" customHeight="1" x14ac:dyDescent="0.25">
      <c r="A18" s="19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1" si="4">$M$16</f>
        <v>5.2.</v>
      </c>
      <c r="N18" s="80"/>
      <c r="O18" s="80"/>
      <c r="P18" s="80"/>
      <c r="Q18" s="81"/>
      <c r="R18" s="191"/>
      <c r="S18" s="161">
        <f>S17+$C$14</f>
        <v>0.88124999999999998</v>
      </c>
      <c r="T18" s="212"/>
      <c r="U18" s="212"/>
      <c r="V18" s="212"/>
      <c r="W18" s="213"/>
      <c r="X18" s="191"/>
      <c r="Y18" s="79" t="str">
        <f>$Y$16</f>
        <v>Fernseher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$O$8 &amp; " "</f>
        <v xml:space="preserve">Patrick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$AW$8</f>
        <v xml:space="preserve"> Ratze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0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0</v>
      </c>
      <c r="CA18" s="154"/>
      <c r="CB18" s="154"/>
      <c r="CC18" s="154"/>
      <c r="CD18" s="155"/>
      <c r="CE18" s="116"/>
      <c r="CF18" s="16">
        <f t="shared" si="0"/>
        <v>1</v>
      </c>
      <c r="CG18" s="16">
        <f t="shared" si="1"/>
        <v>0</v>
      </c>
      <c r="CH18" s="16">
        <f t="shared" si="2"/>
        <v>1</v>
      </c>
      <c r="CI18" s="16">
        <f t="shared" si="3"/>
        <v>0</v>
      </c>
      <c r="CJ18" s="116"/>
    </row>
    <row r="19" spans="1:88" s="1" customFormat="1" ht="11.25" customHeight="1" x14ac:dyDescent="0.25">
      <c r="A19" s="19"/>
      <c r="B19" s="115"/>
      <c r="C19" s="145"/>
      <c r="D19" s="146"/>
      <c r="E19" s="146"/>
      <c r="F19" s="147"/>
      <c r="G19" s="192"/>
      <c r="H19" s="79">
        <f>H18+1</f>
        <v>4</v>
      </c>
      <c r="I19" s="80"/>
      <c r="J19" s="80"/>
      <c r="K19" s="81"/>
      <c r="L19" s="191"/>
      <c r="M19" s="79" t="str">
        <f t="shared" si="4"/>
        <v>5.2.</v>
      </c>
      <c r="N19" s="80"/>
      <c r="O19" s="80"/>
      <c r="P19" s="80"/>
      <c r="Q19" s="81"/>
      <c r="R19" s="191"/>
      <c r="S19" s="161">
        <f>S18+$C$14</f>
        <v>0.88958333333333328</v>
      </c>
      <c r="T19" s="212"/>
      <c r="U19" s="212"/>
      <c r="V19" s="212"/>
      <c r="W19" s="213"/>
      <c r="X19" s="191"/>
      <c r="Y19" s="79" t="str">
        <f>$Y$16</f>
        <v>Fernseher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59" t="str">
        <f>$AF$8 &amp; " "</f>
        <v xml:space="preserve">Jule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1" t="s">
        <v>2</v>
      </c>
      <c r="AZ19" s="190"/>
      <c r="BA19" s="79"/>
      <c r="BB19" s="157" t="str">
        <f>" " &amp; $BN$8</f>
        <v xml:space="preserve"> Schmiddi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2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3</v>
      </c>
      <c r="CA19" s="154"/>
      <c r="CB19" s="154"/>
      <c r="CC19" s="154"/>
      <c r="CD19" s="155"/>
      <c r="CE19" s="116"/>
      <c r="CF19" s="16">
        <f t="shared" si="0"/>
        <v>1</v>
      </c>
      <c r="CG19" s="16">
        <f t="shared" si="1"/>
        <v>0</v>
      </c>
      <c r="CH19" s="16">
        <f t="shared" si="2"/>
        <v>0</v>
      </c>
      <c r="CI19" s="16">
        <f t="shared" si="3"/>
        <v>1</v>
      </c>
      <c r="CJ19" s="116"/>
    </row>
    <row r="20" spans="1:88" s="1" customFormat="1" ht="11.25" customHeight="1" x14ac:dyDescent="0.25">
      <c r="A20" s="19"/>
      <c r="B20" s="115"/>
      <c r="C20" s="145"/>
      <c r="D20" s="146"/>
      <c r="E20" s="146"/>
      <c r="F20" s="147"/>
      <c r="G20" s="192"/>
      <c r="H20" s="79">
        <f>H19+1</f>
        <v>5</v>
      </c>
      <c r="I20" s="80"/>
      <c r="J20" s="80"/>
      <c r="K20" s="81"/>
      <c r="L20" s="191"/>
      <c r="M20" s="79" t="str">
        <f t="shared" si="4"/>
        <v>5.2.</v>
      </c>
      <c r="N20" s="80"/>
      <c r="O20" s="80"/>
      <c r="P20" s="80"/>
      <c r="Q20" s="81"/>
      <c r="R20" s="191"/>
      <c r="S20" s="161">
        <f>S19+$C$14</f>
        <v>0.89791666666666659</v>
      </c>
      <c r="T20" s="212"/>
      <c r="U20" s="212"/>
      <c r="V20" s="212"/>
      <c r="W20" s="213"/>
      <c r="X20" s="191"/>
      <c r="Y20" s="79" t="str">
        <f>$Y$16</f>
        <v>Fernseher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59" t="str">
        <f>$BN$8 &amp; " "</f>
        <v xml:space="preserve">Schmiddi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1" t="s">
        <v>2</v>
      </c>
      <c r="AZ20" s="190"/>
      <c r="BA20" s="79"/>
      <c r="BB20" s="156" t="str">
        <f>" " &amp; $O$8</f>
        <v xml:space="preserve"> Patrick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91"/>
      <c r="BR20" s="153">
        <v>0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0</v>
      </c>
      <c r="CA20" s="154"/>
      <c r="CB20" s="154"/>
      <c r="CC20" s="154"/>
      <c r="CD20" s="155"/>
      <c r="CE20" s="116"/>
      <c r="CF20" s="16">
        <f t="shared" si="0"/>
        <v>1</v>
      </c>
      <c r="CG20" s="16">
        <f t="shared" si="1"/>
        <v>0</v>
      </c>
      <c r="CH20" s="16">
        <f t="shared" si="2"/>
        <v>1</v>
      </c>
      <c r="CI20" s="16">
        <f t="shared" si="3"/>
        <v>0</v>
      </c>
      <c r="CJ20" s="116"/>
    </row>
    <row r="21" spans="1:88" s="1" customFormat="1" ht="11.25" customHeight="1" x14ac:dyDescent="0.25">
      <c r="A21" s="19"/>
      <c r="B21" s="115"/>
      <c r="C21" s="148"/>
      <c r="D21" s="149"/>
      <c r="E21" s="149"/>
      <c r="F21" s="150"/>
      <c r="G21" s="192"/>
      <c r="H21" s="79">
        <f>H20+1</f>
        <v>6</v>
      </c>
      <c r="I21" s="80"/>
      <c r="J21" s="80"/>
      <c r="K21" s="81"/>
      <c r="L21" s="191"/>
      <c r="M21" s="79" t="str">
        <f t="shared" si="4"/>
        <v>5.2.</v>
      </c>
      <c r="N21" s="80"/>
      <c r="O21" s="80"/>
      <c r="P21" s="80"/>
      <c r="Q21" s="81"/>
      <c r="R21" s="191"/>
      <c r="S21" s="161">
        <f>S20+$C$14</f>
        <v>0.90624999999999989</v>
      </c>
      <c r="T21" s="212"/>
      <c r="U21" s="212"/>
      <c r="V21" s="212"/>
      <c r="W21" s="213"/>
      <c r="X21" s="191"/>
      <c r="Y21" s="79" t="str">
        <f>$Y$16</f>
        <v>Fernseher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59" t="str">
        <f>$AF$8 &amp; " "</f>
        <v xml:space="preserve">Jule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1" t="s">
        <v>2</v>
      </c>
      <c r="AZ21" s="190"/>
      <c r="BA21" s="79"/>
      <c r="BB21" s="157" t="str">
        <f>" " &amp; $AW$8</f>
        <v xml:space="preserve"> Ratze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0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1</v>
      </c>
      <c r="CA21" s="154"/>
      <c r="CB21" s="154"/>
      <c r="CC21" s="154"/>
      <c r="CD21" s="155"/>
      <c r="CE21" s="116"/>
      <c r="CF21" s="16">
        <f t="shared" si="0"/>
        <v>1</v>
      </c>
      <c r="CG21" s="16">
        <f t="shared" si="1"/>
        <v>0</v>
      </c>
      <c r="CH21" s="16">
        <f t="shared" si="2"/>
        <v>0</v>
      </c>
      <c r="CI21" s="16">
        <f t="shared" si="3"/>
        <v>1</v>
      </c>
      <c r="CJ21" s="116"/>
    </row>
    <row r="22" spans="1:88" s="1" customFormat="1" ht="7.5" customHeight="1" x14ac:dyDescent="0.25">
      <c r="A22" s="19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16"/>
      <c r="CF22" s="16"/>
      <c r="CG22" s="16"/>
      <c r="CH22" s="16"/>
      <c r="CI22" s="16"/>
      <c r="CJ22" s="116"/>
    </row>
    <row r="23" spans="1:88" s="1" customFormat="1" ht="11.25" customHeight="1" x14ac:dyDescent="0.25">
      <c r="A23" s="19"/>
      <c r="B23" s="115"/>
      <c r="C23" s="142" t="s">
        <v>11</v>
      </c>
      <c r="D23" s="143"/>
      <c r="E23" s="143"/>
      <c r="F23" s="144"/>
      <c r="G23" s="192"/>
      <c r="H23" s="79">
        <f>H21+1</f>
        <v>7</v>
      </c>
      <c r="I23" s="80"/>
      <c r="J23" s="80"/>
      <c r="K23" s="81"/>
      <c r="L23" s="191"/>
      <c r="M23" s="79" t="str">
        <f t="shared" ref="M23:M28" si="5">$M$16</f>
        <v>5.2.</v>
      </c>
      <c r="N23" s="80"/>
      <c r="O23" s="80"/>
      <c r="P23" s="80"/>
      <c r="Q23" s="81"/>
      <c r="R23" s="191"/>
      <c r="S23" s="161">
        <f>S21+$C$14</f>
        <v>0.91458333333333319</v>
      </c>
      <c r="T23" s="80"/>
      <c r="U23" s="80"/>
      <c r="V23" s="80"/>
      <c r="W23" s="81"/>
      <c r="X23" s="191"/>
      <c r="Y23" s="79" t="str">
        <f t="shared" ref="Y23:Y28" si="6">$Y$16</f>
        <v>Fernseher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59" t="str">
        <f>$AF$8 &amp; " "</f>
        <v xml:space="preserve">Jule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1" t="s">
        <v>2</v>
      </c>
      <c r="AZ23" s="190"/>
      <c r="BA23" s="79"/>
      <c r="BB23" s="156" t="str">
        <f>" " &amp; $O$8</f>
        <v xml:space="preserve"> Patrick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91"/>
      <c r="BR23" s="153">
        <v>2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16">
        <f t="shared" ref="CF23:CF28" si="7">IF(AND(ISNUMBER(BR23),ISNUMBER(BZ23)),1,0)</f>
        <v>1</v>
      </c>
      <c r="CG23" s="16">
        <f t="shared" ref="CG23:CG28" si="8">IF(OR(ISBLANK(BR23),ISBLANK(BZ23)),0,IF(BR23&gt;BZ23,1,0))</f>
        <v>1</v>
      </c>
      <c r="CH23" s="16">
        <f t="shared" ref="CH23:CH28" si="9">IF(OR(ISBLANK(BR23),ISBLANK(BZ23)),0,IF(BR23=BZ23,1,0))</f>
        <v>0</v>
      </c>
      <c r="CI23" s="16">
        <f t="shared" ref="CI23:CI28" si="10">IF(OR(ISBLANK(BR23),ISBLANK(BZ23)),0,IF(BR23&lt;BZ23,1,0))</f>
        <v>0</v>
      </c>
      <c r="CJ23" s="116"/>
    </row>
    <row r="24" spans="1:88" s="1" customFormat="1" ht="11.25" customHeight="1" x14ac:dyDescent="0.25">
      <c r="A24" s="19"/>
      <c r="B24" s="115"/>
      <c r="C24" s="145"/>
      <c r="D24" s="146"/>
      <c r="E24" s="146"/>
      <c r="F24" s="147"/>
      <c r="G24" s="192"/>
      <c r="H24" s="79">
        <f>H23+1</f>
        <v>8</v>
      </c>
      <c r="I24" s="80"/>
      <c r="J24" s="80"/>
      <c r="K24" s="81"/>
      <c r="L24" s="191"/>
      <c r="M24" s="79" t="str">
        <f t="shared" si="5"/>
        <v>5.2.</v>
      </c>
      <c r="N24" s="80"/>
      <c r="O24" s="80"/>
      <c r="P24" s="80"/>
      <c r="Q24" s="81"/>
      <c r="R24" s="191"/>
      <c r="S24" s="161">
        <f>S23+$C$14</f>
        <v>0.9229166666666665</v>
      </c>
      <c r="T24" s="212"/>
      <c r="U24" s="212"/>
      <c r="V24" s="212"/>
      <c r="W24" s="213"/>
      <c r="X24" s="191"/>
      <c r="Y24" s="79" t="str">
        <f t="shared" si="6"/>
        <v>Fernseher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59" t="str">
        <f>$BN$8 &amp; " "</f>
        <v xml:space="preserve">Schmiddi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1" t="s">
        <v>2</v>
      </c>
      <c r="AZ24" s="190"/>
      <c r="BA24" s="79"/>
      <c r="BB24" s="157" t="str">
        <f>" " &amp; $AW$8</f>
        <v xml:space="preserve"> Ratze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1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0</v>
      </c>
      <c r="CA24" s="154"/>
      <c r="CB24" s="154"/>
      <c r="CC24" s="154"/>
      <c r="CD24" s="155"/>
      <c r="CE24" s="116"/>
      <c r="CF24" s="16">
        <f t="shared" si="7"/>
        <v>1</v>
      </c>
      <c r="CG24" s="16">
        <f t="shared" si="8"/>
        <v>1</v>
      </c>
      <c r="CH24" s="16">
        <f t="shared" si="9"/>
        <v>0</v>
      </c>
      <c r="CI24" s="16">
        <f t="shared" si="10"/>
        <v>0</v>
      </c>
      <c r="CJ24" s="116"/>
    </row>
    <row r="25" spans="1:88" s="1" customFormat="1" ht="11.25" customHeight="1" x14ac:dyDescent="0.25">
      <c r="A25" s="19"/>
      <c r="B25" s="115"/>
      <c r="C25" s="145"/>
      <c r="D25" s="146"/>
      <c r="E25" s="146"/>
      <c r="F25" s="147"/>
      <c r="G25" s="192"/>
      <c r="H25" s="79">
        <f>H24+1</f>
        <v>9</v>
      </c>
      <c r="I25" s="80"/>
      <c r="J25" s="80"/>
      <c r="K25" s="81"/>
      <c r="L25" s="191"/>
      <c r="M25" s="79" t="str">
        <f t="shared" si="5"/>
        <v>5.2.</v>
      </c>
      <c r="N25" s="80"/>
      <c r="O25" s="80"/>
      <c r="P25" s="80"/>
      <c r="Q25" s="81"/>
      <c r="R25" s="191"/>
      <c r="S25" s="161">
        <f>S24+$C$14</f>
        <v>0.9312499999999998</v>
      </c>
      <c r="T25" s="212"/>
      <c r="U25" s="212"/>
      <c r="V25" s="212"/>
      <c r="W25" s="213"/>
      <c r="X25" s="191"/>
      <c r="Y25" s="79" t="str">
        <f t="shared" si="6"/>
        <v>Fernseher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59" t="str">
        <f>$AW$8 &amp; " "</f>
        <v xml:space="preserve">Ratze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1" t="s">
        <v>2</v>
      </c>
      <c r="AZ25" s="190"/>
      <c r="BA25" s="79"/>
      <c r="BB25" s="156" t="str">
        <f>" " &amp; $O$8</f>
        <v xml:space="preserve"> Patrick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91"/>
      <c r="BR25" s="153">
        <v>1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0</v>
      </c>
      <c r="CA25" s="154"/>
      <c r="CB25" s="154"/>
      <c r="CC25" s="154"/>
      <c r="CD25" s="155"/>
      <c r="CE25" s="116"/>
      <c r="CF25" s="16">
        <f t="shared" si="7"/>
        <v>1</v>
      </c>
      <c r="CG25" s="16">
        <f t="shared" si="8"/>
        <v>1</v>
      </c>
      <c r="CH25" s="16">
        <f t="shared" si="9"/>
        <v>0</v>
      </c>
      <c r="CI25" s="16">
        <f t="shared" si="10"/>
        <v>0</v>
      </c>
      <c r="CJ25" s="116"/>
    </row>
    <row r="26" spans="1:88" s="1" customFormat="1" ht="11.25" customHeight="1" x14ac:dyDescent="0.25">
      <c r="A26" s="19"/>
      <c r="B26" s="115"/>
      <c r="C26" s="145"/>
      <c r="D26" s="146"/>
      <c r="E26" s="146"/>
      <c r="F26" s="147"/>
      <c r="G26" s="192"/>
      <c r="H26" s="79">
        <f>H25+1</f>
        <v>10</v>
      </c>
      <c r="I26" s="80"/>
      <c r="J26" s="80"/>
      <c r="K26" s="81"/>
      <c r="L26" s="191"/>
      <c r="M26" s="79" t="str">
        <f t="shared" si="5"/>
        <v>5.2.</v>
      </c>
      <c r="N26" s="80"/>
      <c r="O26" s="80"/>
      <c r="P26" s="80"/>
      <c r="Q26" s="81"/>
      <c r="R26" s="191"/>
      <c r="S26" s="161">
        <f>S25+$C$14</f>
        <v>0.9395833333333331</v>
      </c>
      <c r="T26" s="212"/>
      <c r="U26" s="212"/>
      <c r="V26" s="212"/>
      <c r="W26" s="213"/>
      <c r="X26" s="191"/>
      <c r="Y26" s="79" t="str">
        <f t="shared" si="6"/>
        <v>Fernseher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91"/>
      <c r="AJ26" s="159" t="str">
        <f>$BN$8 &amp; " "</f>
        <v xml:space="preserve">Schmiddi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1" t="s">
        <v>2</v>
      </c>
      <c r="AZ26" s="190"/>
      <c r="BA26" s="79"/>
      <c r="BB26" s="157" t="str">
        <f>" " &amp; $AF$8</f>
        <v xml:space="preserve"> Jule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91"/>
      <c r="BR26" s="153">
        <v>1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1</v>
      </c>
      <c r="CA26" s="154"/>
      <c r="CB26" s="154"/>
      <c r="CC26" s="154"/>
      <c r="CD26" s="155"/>
      <c r="CE26" s="116"/>
      <c r="CF26" s="16">
        <f t="shared" si="7"/>
        <v>1</v>
      </c>
      <c r="CG26" s="16">
        <f t="shared" si="8"/>
        <v>0</v>
      </c>
      <c r="CH26" s="16">
        <f t="shared" si="9"/>
        <v>1</v>
      </c>
      <c r="CI26" s="16">
        <f t="shared" si="10"/>
        <v>0</v>
      </c>
      <c r="CJ26" s="116"/>
    </row>
    <row r="27" spans="1:88" s="1" customFormat="1" ht="11.25" customHeight="1" x14ac:dyDescent="0.25">
      <c r="A27" s="19"/>
      <c r="B27" s="115"/>
      <c r="C27" s="145"/>
      <c r="D27" s="146"/>
      <c r="E27" s="146"/>
      <c r="F27" s="147"/>
      <c r="G27" s="192"/>
      <c r="H27" s="79">
        <f>H26+1</f>
        <v>11</v>
      </c>
      <c r="I27" s="80"/>
      <c r="J27" s="80"/>
      <c r="K27" s="81"/>
      <c r="L27" s="191"/>
      <c r="M27" s="79" t="str">
        <f t="shared" si="5"/>
        <v>5.2.</v>
      </c>
      <c r="N27" s="80"/>
      <c r="O27" s="80"/>
      <c r="P27" s="80"/>
      <c r="Q27" s="81"/>
      <c r="R27" s="191"/>
      <c r="S27" s="161">
        <f>S26+$C$14</f>
        <v>0.94791666666666641</v>
      </c>
      <c r="T27" s="212"/>
      <c r="U27" s="212"/>
      <c r="V27" s="212"/>
      <c r="W27" s="213"/>
      <c r="X27" s="191"/>
      <c r="Y27" s="79" t="str">
        <f t="shared" si="6"/>
        <v>Fernseher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$O$8 &amp; " "</f>
        <v xml:space="preserve">Patrick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$BN$8</f>
        <v xml:space="preserve"> Schmiddi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1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0</v>
      </c>
      <c r="CA27" s="154"/>
      <c r="CB27" s="154"/>
      <c r="CC27" s="154"/>
      <c r="CD27" s="155"/>
      <c r="CE27" s="116"/>
      <c r="CF27" s="16">
        <f t="shared" si="7"/>
        <v>1</v>
      </c>
      <c r="CG27" s="16">
        <f t="shared" si="8"/>
        <v>1</v>
      </c>
      <c r="CH27" s="16">
        <f t="shared" si="9"/>
        <v>0</v>
      </c>
      <c r="CI27" s="16">
        <f t="shared" si="10"/>
        <v>0</v>
      </c>
      <c r="CJ27" s="116"/>
    </row>
    <row r="28" spans="1:88" s="1" customFormat="1" ht="11.25" customHeight="1" x14ac:dyDescent="0.25">
      <c r="A28" s="19"/>
      <c r="B28" s="115"/>
      <c r="C28" s="148"/>
      <c r="D28" s="149"/>
      <c r="E28" s="149"/>
      <c r="F28" s="150"/>
      <c r="G28" s="192"/>
      <c r="H28" s="79">
        <f>H27+1</f>
        <v>12</v>
      </c>
      <c r="I28" s="80"/>
      <c r="J28" s="80"/>
      <c r="K28" s="81"/>
      <c r="L28" s="191"/>
      <c r="M28" s="79" t="str">
        <f t="shared" si="5"/>
        <v>5.2.</v>
      </c>
      <c r="N28" s="80"/>
      <c r="O28" s="80"/>
      <c r="P28" s="80"/>
      <c r="Q28" s="81"/>
      <c r="R28" s="191"/>
      <c r="S28" s="161">
        <f>S27+$C$14</f>
        <v>0.95624999999999971</v>
      </c>
      <c r="T28" s="212"/>
      <c r="U28" s="212"/>
      <c r="V28" s="212"/>
      <c r="W28" s="213"/>
      <c r="X28" s="191"/>
      <c r="Y28" s="79" t="str">
        <f t="shared" si="6"/>
        <v>Fernseher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59" t="str">
        <f>$AW$8 &amp; " "</f>
        <v xml:space="preserve">Ratze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1" t="s">
        <v>2</v>
      </c>
      <c r="AZ28" s="190"/>
      <c r="BA28" s="79"/>
      <c r="BB28" s="157" t="str">
        <f>" " &amp; $AF$8</f>
        <v xml:space="preserve"> Jule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0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1</v>
      </c>
      <c r="CA28" s="154"/>
      <c r="CB28" s="154"/>
      <c r="CC28" s="154"/>
      <c r="CD28" s="155"/>
      <c r="CE28" s="116"/>
      <c r="CF28" s="16">
        <f t="shared" si="7"/>
        <v>1</v>
      </c>
      <c r="CG28" s="16">
        <f t="shared" si="8"/>
        <v>0</v>
      </c>
      <c r="CH28" s="16">
        <f t="shared" si="9"/>
        <v>0</v>
      </c>
      <c r="CI28" s="16">
        <f t="shared" si="10"/>
        <v>1</v>
      </c>
      <c r="CJ28" s="116"/>
    </row>
    <row r="29" spans="1:88" s="1" customFormat="1" ht="7.5" customHeight="1" x14ac:dyDescent="0.25">
      <c r="A29" s="19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16"/>
      <c r="CG29" s="16"/>
      <c r="CH29" s="16"/>
      <c r="CI29" s="16"/>
      <c r="CJ29" s="116"/>
    </row>
    <row r="30" spans="1:88" s="1" customFormat="1" ht="11.25" customHeight="1" x14ac:dyDescent="0.25">
      <c r="A30" s="1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16"/>
      <c r="CG30" s="16"/>
      <c r="CH30" s="16"/>
      <c r="CI30" s="16"/>
      <c r="CJ30" s="116"/>
    </row>
    <row r="31" spans="1:88" s="1" customFormat="1" ht="7.5" customHeight="1" x14ac:dyDescent="0.25">
      <c r="A31" s="19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4"/>
      <c r="CF31" s="16"/>
      <c r="CG31" s="16"/>
      <c r="CH31" s="16"/>
      <c r="CI31" s="16"/>
      <c r="CJ31" s="116"/>
    </row>
    <row r="32" spans="1:88" s="2" customFormat="1" ht="15" customHeight="1" x14ac:dyDescent="0.25">
      <c r="A32" s="19"/>
      <c r="B32" s="115"/>
      <c r="C32" s="86" t="s">
        <v>12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8"/>
      <c r="CE32" s="116"/>
      <c r="CF32" s="4"/>
      <c r="CG32" s="4"/>
      <c r="CH32" s="4"/>
      <c r="CI32" s="4"/>
      <c r="CJ32" s="116"/>
    </row>
    <row r="33" spans="1:88" s="1" customFormat="1" ht="7.5" customHeight="1" x14ac:dyDescent="0.25">
      <c r="A33" s="19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6"/>
      <c r="CF33" s="16"/>
      <c r="CG33" s="16"/>
      <c r="CH33" s="16"/>
      <c r="CI33" s="16"/>
      <c r="CJ33" s="116"/>
    </row>
    <row r="34" spans="1:88" s="9" customFormat="1" x14ac:dyDescent="0.25">
      <c r="A34" s="19"/>
      <c r="B34" s="11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 t="str">
        <f>$O$8</f>
        <v>Patrick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18" t="str">
        <f>$AF$8</f>
        <v>Jule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7"/>
      <c r="AW34" s="118" t="str">
        <f>$AW$8</f>
        <v>Ratze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87"/>
      <c r="BN34" s="74" t="str">
        <f>$BN$8</f>
        <v>Schmiddi</v>
      </c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116"/>
      <c r="CJ34" s="116"/>
    </row>
    <row r="35" spans="1:88" x14ac:dyDescent="0.25">
      <c r="A35" s="19"/>
      <c r="B35" s="115"/>
      <c r="C35" s="101" t="str">
        <f>" " &amp; $O$8</f>
        <v xml:space="preserve"> Patrick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3" t="s">
        <v>13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92">
        <f>IF(ISBLANK(BR16),"",BR16)</f>
        <v>1</v>
      </c>
      <c r="AG35" s="93"/>
      <c r="AH35" s="93"/>
      <c r="AI35" s="93"/>
      <c r="AJ35" s="93"/>
      <c r="AK35" s="93"/>
      <c r="AL35" s="93"/>
      <c r="AM35" s="93" t="s">
        <v>2</v>
      </c>
      <c r="AN35" s="93"/>
      <c r="AO35" s="93"/>
      <c r="AP35" s="93">
        <f>IF(ISBLANK(BZ16),"",BZ16)</f>
        <v>4</v>
      </c>
      <c r="AQ35" s="93"/>
      <c r="AR35" s="93"/>
      <c r="AS35" s="93"/>
      <c r="AT35" s="93"/>
      <c r="AU35" s="93"/>
      <c r="AV35" s="95"/>
      <c r="AW35" s="92">
        <f>IF(ISBLANK(BR18),"",BR18)</f>
        <v>0</v>
      </c>
      <c r="AX35" s="93"/>
      <c r="AY35" s="93"/>
      <c r="AZ35" s="93"/>
      <c r="BA35" s="93"/>
      <c r="BB35" s="93"/>
      <c r="BC35" s="93"/>
      <c r="BD35" s="93" t="s">
        <v>2</v>
      </c>
      <c r="BE35" s="93"/>
      <c r="BF35" s="93"/>
      <c r="BG35" s="93">
        <f>IF(ISBLANK(BZ18),"",BZ18)</f>
        <v>0</v>
      </c>
      <c r="BH35" s="93"/>
      <c r="BI35" s="93"/>
      <c r="BJ35" s="93"/>
      <c r="BK35" s="93"/>
      <c r="BL35" s="93"/>
      <c r="BM35" s="95"/>
      <c r="BN35" s="92">
        <f>IF(ISBLANK(BR27),"",BR27)</f>
        <v>1</v>
      </c>
      <c r="BO35" s="93"/>
      <c r="BP35" s="93"/>
      <c r="BQ35" s="93"/>
      <c r="BR35" s="93"/>
      <c r="BS35" s="93"/>
      <c r="BT35" s="93"/>
      <c r="BU35" s="93" t="s">
        <v>2</v>
      </c>
      <c r="BV35" s="93"/>
      <c r="BW35" s="93"/>
      <c r="BX35" s="93">
        <f>IF(ISBLANK(BZ27),"",BZ27)</f>
        <v>0</v>
      </c>
      <c r="BY35" s="93"/>
      <c r="BZ35" s="93"/>
      <c r="CA35" s="93"/>
      <c r="CB35" s="93"/>
      <c r="CC35" s="93"/>
      <c r="CD35" s="95"/>
      <c r="CE35" s="116"/>
      <c r="CJ35" s="116"/>
    </row>
    <row r="36" spans="1:88" x14ac:dyDescent="0.25">
      <c r="A36" s="19"/>
      <c r="B36" s="115"/>
      <c r="C36" s="101" t="str">
        <f>" " &amp; $AF$8</f>
        <v xml:space="preserve"> Jule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2">
        <f>IF(ISBLANK(BR23),"",BR23)</f>
        <v>2</v>
      </c>
      <c r="P36" s="93"/>
      <c r="Q36" s="93"/>
      <c r="R36" s="93"/>
      <c r="S36" s="93"/>
      <c r="T36" s="93"/>
      <c r="U36" s="93"/>
      <c r="V36" s="93" t="s">
        <v>2</v>
      </c>
      <c r="W36" s="93"/>
      <c r="X36" s="93"/>
      <c r="Y36" s="93">
        <f>IF(ISBLANK(BZ23),"",BZ23)</f>
        <v>1</v>
      </c>
      <c r="Z36" s="93"/>
      <c r="AA36" s="93"/>
      <c r="AB36" s="93"/>
      <c r="AC36" s="93"/>
      <c r="AD36" s="93"/>
      <c r="AE36" s="95"/>
      <c r="AF36" s="73" t="s">
        <v>13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92">
        <f>IF(ISBLANK(BR21),"",BR21)</f>
        <v>0</v>
      </c>
      <c r="AX36" s="93"/>
      <c r="AY36" s="93"/>
      <c r="AZ36" s="93"/>
      <c r="BA36" s="93"/>
      <c r="BB36" s="93"/>
      <c r="BC36" s="93"/>
      <c r="BD36" s="93" t="s">
        <v>2</v>
      </c>
      <c r="BE36" s="93"/>
      <c r="BF36" s="93"/>
      <c r="BG36" s="93">
        <f>IF(ISBLANK(BZ21),"",BZ21)</f>
        <v>1</v>
      </c>
      <c r="BH36" s="93"/>
      <c r="BI36" s="93"/>
      <c r="BJ36" s="93"/>
      <c r="BK36" s="93"/>
      <c r="BL36" s="93"/>
      <c r="BM36" s="95"/>
      <c r="BN36" s="92">
        <f>IF(ISBLANK(BR19),"",BZ19)</f>
        <v>3</v>
      </c>
      <c r="BO36" s="93"/>
      <c r="BP36" s="93"/>
      <c r="BQ36" s="93"/>
      <c r="BR36" s="93"/>
      <c r="BS36" s="93"/>
      <c r="BT36" s="93"/>
      <c r="BU36" s="93" t="s">
        <v>2</v>
      </c>
      <c r="BV36" s="93"/>
      <c r="BW36" s="93"/>
      <c r="BX36" s="93">
        <f>IF(ISBLANK(BZ19),"",BZ19)</f>
        <v>3</v>
      </c>
      <c r="BY36" s="93"/>
      <c r="BZ36" s="93"/>
      <c r="CA36" s="93"/>
      <c r="CB36" s="93"/>
      <c r="CC36" s="93"/>
      <c r="CD36" s="95"/>
      <c r="CE36" s="116"/>
      <c r="CJ36" s="116"/>
    </row>
    <row r="37" spans="1:88" x14ac:dyDescent="0.25">
      <c r="A37" s="19"/>
      <c r="B37" s="115"/>
      <c r="C37" s="101" t="str">
        <f>" " &amp; $AW$8</f>
        <v xml:space="preserve"> Ratze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92">
        <f>IF(ISBLANK(BR25),"",BR25)</f>
        <v>1</v>
      </c>
      <c r="P37" s="93"/>
      <c r="Q37" s="93"/>
      <c r="R37" s="93"/>
      <c r="S37" s="93"/>
      <c r="T37" s="93"/>
      <c r="U37" s="93"/>
      <c r="V37" s="93" t="s">
        <v>2</v>
      </c>
      <c r="W37" s="93"/>
      <c r="X37" s="93"/>
      <c r="Y37" s="93">
        <f>IF(ISBLANK(BZ25),"",BZ25)</f>
        <v>0</v>
      </c>
      <c r="Z37" s="93"/>
      <c r="AA37" s="93"/>
      <c r="AB37" s="93"/>
      <c r="AC37" s="93"/>
      <c r="AD37" s="93"/>
      <c r="AE37" s="95"/>
      <c r="AF37" s="92">
        <f>IF(ISBLANK(BR28),"",BR28)</f>
        <v>0</v>
      </c>
      <c r="AG37" s="93"/>
      <c r="AH37" s="93"/>
      <c r="AI37" s="93"/>
      <c r="AJ37" s="93"/>
      <c r="AK37" s="93"/>
      <c r="AL37" s="93"/>
      <c r="AM37" s="93" t="s">
        <v>2</v>
      </c>
      <c r="AN37" s="93"/>
      <c r="AO37" s="93"/>
      <c r="AP37" s="93">
        <f>IF(ISBLANK(BZ28),"",BZ28)</f>
        <v>1</v>
      </c>
      <c r="AQ37" s="93"/>
      <c r="AR37" s="93"/>
      <c r="AS37" s="93"/>
      <c r="AT37" s="93"/>
      <c r="AU37" s="93"/>
      <c r="AV37" s="95"/>
      <c r="AW37" s="73" t="s">
        <v>13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92">
        <f>IF(ISBLANK(BR17),"",BR17)</f>
        <v>0</v>
      </c>
      <c r="BO37" s="93"/>
      <c r="BP37" s="93"/>
      <c r="BQ37" s="93"/>
      <c r="BR37" s="93"/>
      <c r="BS37" s="93"/>
      <c r="BT37" s="93"/>
      <c r="BU37" s="93" t="s">
        <v>2</v>
      </c>
      <c r="BV37" s="93"/>
      <c r="BW37" s="93"/>
      <c r="BX37" s="93">
        <f>IF(ISBLANK(BZ17),"",BZ17)</f>
        <v>1</v>
      </c>
      <c r="BY37" s="93"/>
      <c r="BZ37" s="93"/>
      <c r="CA37" s="93"/>
      <c r="CB37" s="93"/>
      <c r="CC37" s="93"/>
      <c r="CD37" s="95"/>
      <c r="CE37" s="116"/>
      <c r="CJ37" s="116"/>
    </row>
    <row r="38" spans="1:88" x14ac:dyDescent="0.25">
      <c r="A38" s="19"/>
      <c r="B38" s="115"/>
      <c r="C38" s="101" t="str">
        <f>" " &amp; $BN$8</f>
        <v xml:space="preserve"> Schmiddi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2">
        <f>IF(ISBLANK(BR20),"",BR20)</f>
        <v>0</v>
      </c>
      <c r="P38" s="93"/>
      <c r="Q38" s="93"/>
      <c r="R38" s="93"/>
      <c r="S38" s="93"/>
      <c r="T38" s="93"/>
      <c r="U38" s="93"/>
      <c r="V38" s="93" t="s">
        <v>2</v>
      </c>
      <c r="W38" s="93"/>
      <c r="X38" s="93"/>
      <c r="Y38" s="93">
        <f>IF(ISBLANK(BZ20),"",BZ20)</f>
        <v>0</v>
      </c>
      <c r="Z38" s="93"/>
      <c r="AA38" s="93"/>
      <c r="AB38" s="93"/>
      <c r="AC38" s="93"/>
      <c r="AD38" s="93"/>
      <c r="AE38" s="95"/>
      <c r="AF38" s="92">
        <f>IF(ISBLANK(BR26),"",BR26)</f>
        <v>1</v>
      </c>
      <c r="AG38" s="93"/>
      <c r="AH38" s="93"/>
      <c r="AI38" s="93"/>
      <c r="AJ38" s="93"/>
      <c r="AK38" s="93"/>
      <c r="AL38" s="93"/>
      <c r="AM38" s="93" t="s">
        <v>2</v>
      </c>
      <c r="AN38" s="93"/>
      <c r="AO38" s="93"/>
      <c r="AP38" s="93">
        <f>IF(ISBLANK(BZ26),"",BZ26)</f>
        <v>1</v>
      </c>
      <c r="AQ38" s="93"/>
      <c r="AR38" s="93"/>
      <c r="AS38" s="93"/>
      <c r="AT38" s="93"/>
      <c r="AU38" s="93"/>
      <c r="AV38" s="95"/>
      <c r="AW38" s="92">
        <f>IF(ISBLANK(BR24),"",BR24)</f>
        <v>1</v>
      </c>
      <c r="AX38" s="93"/>
      <c r="AY38" s="93"/>
      <c r="AZ38" s="93"/>
      <c r="BA38" s="93"/>
      <c r="BB38" s="93"/>
      <c r="BC38" s="93"/>
      <c r="BD38" s="93" t="s">
        <v>2</v>
      </c>
      <c r="BE38" s="93"/>
      <c r="BF38" s="93"/>
      <c r="BG38" s="93">
        <f>IF(ISBLANK(BZ24),"",BZ24)</f>
        <v>0</v>
      </c>
      <c r="BH38" s="93"/>
      <c r="BI38" s="93"/>
      <c r="BJ38" s="93"/>
      <c r="BK38" s="93"/>
      <c r="BL38" s="93"/>
      <c r="BM38" s="95"/>
      <c r="BN38" s="73" t="s">
        <v>13</v>
      </c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5"/>
      <c r="CE38" s="116"/>
      <c r="CJ38" s="116"/>
    </row>
    <row r="39" spans="1:88" s="1" customFormat="1" ht="7.5" customHeight="1" x14ac:dyDescent="0.25">
      <c r="A39" s="1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9"/>
      <c r="CF39" s="16"/>
      <c r="CG39" s="16"/>
      <c r="CH39" s="16"/>
      <c r="CI39" s="16"/>
      <c r="CJ39" s="116"/>
    </row>
    <row r="40" spans="1:88" s="1" customFormat="1" ht="11.25" hidden="1" customHeight="1" x14ac:dyDescent="0.25">
      <c r="A40" s="1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6"/>
      <c r="CG40" s="16"/>
      <c r="CH40" s="16"/>
      <c r="CI40" s="16"/>
      <c r="CJ40" s="116"/>
    </row>
    <row r="41" spans="1:88" s="1" customFormat="1" ht="7.5" hidden="1" customHeight="1" x14ac:dyDescent="0.25">
      <c r="A41" s="19"/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4"/>
      <c r="CF41" s="16"/>
      <c r="CG41" s="16"/>
      <c r="CH41" s="16"/>
      <c r="CI41" s="16"/>
      <c r="CJ41" s="116"/>
    </row>
    <row r="42" spans="1:88" s="1" customFormat="1" ht="15" hidden="1" customHeight="1" x14ac:dyDescent="0.25">
      <c r="A42" s="19"/>
      <c r="B42" s="115"/>
      <c r="C42" s="86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8"/>
      <c r="CE42" s="116"/>
      <c r="CF42" s="16"/>
      <c r="CG42" s="16"/>
      <c r="CH42" s="16"/>
      <c r="CI42" s="16"/>
      <c r="CJ42" s="116"/>
    </row>
    <row r="43" spans="1:88" s="1" customFormat="1" ht="7.5" hidden="1" customHeight="1" x14ac:dyDescent="0.25">
      <c r="A43" s="1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6"/>
      <c r="CF43" s="16"/>
      <c r="CG43" s="16"/>
      <c r="CH43" s="16"/>
      <c r="CI43" s="16"/>
      <c r="CJ43" s="116"/>
    </row>
    <row r="44" spans="1:88" s="3" customFormat="1" ht="11.25" hidden="1" customHeight="1" x14ac:dyDescent="0.25">
      <c r="A44" s="19"/>
      <c r="B44" s="115"/>
      <c r="C44" s="117" t="s">
        <v>15</v>
      </c>
      <c r="D44" s="117"/>
      <c r="E44" s="117"/>
      <c r="F44" s="117"/>
      <c r="G44" s="117"/>
      <c r="H44" s="101" t="str">
        <f>" Spieler"</f>
        <v xml:space="preserve"> Spieler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17" t="s">
        <v>16</v>
      </c>
      <c r="U44" s="117"/>
      <c r="V44" s="117"/>
      <c r="W44" s="117"/>
      <c r="X44" s="117"/>
      <c r="Y44" s="73"/>
      <c r="Z44" s="118" t="s">
        <v>17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 t="s">
        <v>18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75" t="s">
        <v>19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 t="s">
        <v>20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73"/>
      <c r="BS44" s="120" t="s">
        <v>21</v>
      </c>
      <c r="BT44" s="117"/>
      <c r="BU44" s="117"/>
      <c r="BV44" s="117"/>
      <c r="BW44" s="117"/>
      <c r="BX44" s="73" t="s">
        <v>22</v>
      </c>
      <c r="BY44" s="74"/>
      <c r="BZ44" s="74"/>
      <c r="CA44" s="74"/>
      <c r="CB44" s="96" t="s">
        <v>56</v>
      </c>
      <c r="CC44" s="74"/>
      <c r="CD44" s="75"/>
      <c r="CE44" s="116"/>
      <c r="CF44" s="5"/>
      <c r="CG44" s="5"/>
      <c r="CH44" s="5"/>
      <c r="CI44" s="5"/>
      <c r="CJ44" s="116"/>
    </row>
    <row r="45" spans="1:88" s="1" customFormat="1" ht="11.25" hidden="1" customHeight="1" x14ac:dyDescent="0.25">
      <c r="A45" s="19"/>
      <c r="B45" s="115"/>
      <c r="C45" s="206">
        <f>IF(BX45="","",RANK(BX45,BX$45:BX$48,0)+ROW(A1)%%)</f>
        <v>4.0000999999999998</v>
      </c>
      <c r="D45" s="207"/>
      <c r="E45" s="207"/>
      <c r="F45" s="207"/>
      <c r="G45" s="208"/>
      <c r="H45" s="183" t="str">
        <f>" " &amp; $O$8</f>
        <v xml:space="preserve"> Patrick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92">
        <f>CF16+CF18+CF20+CF23+CF25+CF27</f>
        <v>6</v>
      </c>
      <c r="U45" s="93"/>
      <c r="V45" s="93"/>
      <c r="W45" s="93"/>
      <c r="X45" s="93"/>
      <c r="Y45" s="95"/>
      <c r="Z45" s="113">
        <f>CG16+CG18+CI20+CI23+CI25+CG27</f>
        <v>1</v>
      </c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4">
        <f>CH16+CH18+CH20+CH23+CH25+CH27</f>
        <v>2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111"/>
      <c r="AV45" s="94">
        <f>CI16+CI18+CG20+CG23+CG25+CI27</f>
        <v>3</v>
      </c>
      <c r="AW45" s="93"/>
      <c r="AX45" s="93"/>
      <c r="AY45" s="93"/>
      <c r="AZ45" s="93"/>
      <c r="BA45" s="93"/>
      <c r="BB45" s="93"/>
      <c r="BC45" s="93"/>
      <c r="BD45" s="93"/>
      <c r="BE45" s="93"/>
      <c r="BF45" s="111"/>
      <c r="BG45" s="92">
        <f>BR16+BR18+BZ20+BZ23+BZ25+BR27</f>
        <v>3</v>
      </c>
      <c r="BH45" s="93"/>
      <c r="BI45" s="93"/>
      <c r="BJ45" s="93"/>
      <c r="BK45" s="93"/>
      <c r="BL45" s="93" t="s">
        <v>2</v>
      </c>
      <c r="BM45" s="93"/>
      <c r="BN45" s="93">
        <f>BZ16+BZ18+BR20+BR23+BR25+BZ27</f>
        <v>7</v>
      </c>
      <c r="BO45" s="93"/>
      <c r="BP45" s="93"/>
      <c r="BQ45" s="93"/>
      <c r="BR45" s="111"/>
      <c r="BS45" s="94">
        <f>BG45-BN45</f>
        <v>-4</v>
      </c>
      <c r="BT45" s="93"/>
      <c r="BU45" s="93"/>
      <c r="BV45" s="93"/>
      <c r="BW45" s="93"/>
      <c r="BX45" s="206">
        <f>(Z45*3)+AK45</f>
        <v>5</v>
      </c>
      <c r="BY45" s="207"/>
      <c r="BZ45" s="207"/>
      <c r="CA45" s="207"/>
      <c r="CB45" s="209">
        <f>BX45+ROW()/1000</f>
        <v>5.0449999999999999</v>
      </c>
      <c r="CC45" s="210"/>
      <c r="CD45" s="211"/>
      <c r="CE45" s="116"/>
      <c r="CF45" s="16"/>
      <c r="CG45" s="16"/>
      <c r="CH45" s="16"/>
      <c r="CI45" s="16"/>
      <c r="CJ45" s="116"/>
    </row>
    <row r="46" spans="1:88" s="1" customFormat="1" ht="11.25" hidden="1" customHeight="1" x14ac:dyDescent="0.25">
      <c r="A46" s="19"/>
      <c r="B46" s="115"/>
      <c r="C46" s="206">
        <f>IF(BX46="","",RANK(BX46,BX$45:BX$48,0)+ROW(A2)%%)</f>
        <v>2.0002</v>
      </c>
      <c r="D46" s="207"/>
      <c r="E46" s="207"/>
      <c r="F46" s="207"/>
      <c r="G46" s="208"/>
      <c r="H46" s="183" t="str">
        <f>" " &amp; $AF$8</f>
        <v xml:space="preserve"> Jule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92">
        <f>CF16+CF19+CF21+CF23+CF26+CF28</f>
        <v>6</v>
      </c>
      <c r="U46" s="93"/>
      <c r="V46" s="93"/>
      <c r="W46" s="93"/>
      <c r="X46" s="93"/>
      <c r="Y46" s="95"/>
      <c r="Z46" s="113">
        <f>CI16+CG19+CG21+CG23+CI26+CI28</f>
        <v>3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4">
        <f>CH16+CH19+CH21+CH23+CH26+CH28</f>
        <v>1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111"/>
      <c r="AV46" s="94">
        <f>CG16+CI19+CI21+CI23+CG26+CG28</f>
        <v>2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111"/>
      <c r="BG46" s="92">
        <f>BZ16+BR19+BR21+BR23+BZ26+BZ28</f>
        <v>10</v>
      </c>
      <c r="BH46" s="93"/>
      <c r="BI46" s="93"/>
      <c r="BJ46" s="93"/>
      <c r="BK46" s="93"/>
      <c r="BL46" s="93" t="s">
        <v>2</v>
      </c>
      <c r="BM46" s="93"/>
      <c r="BN46" s="93">
        <f>BR16+BZ19+BZ21+BZ23+BR26+BR28</f>
        <v>7</v>
      </c>
      <c r="BO46" s="93"/>
      <c r="BP46" s="93"/>
      <c r="BQ46" s="93"/>
      <c r="BR46" s="111"/>
      <c r="BS46" s="94">
        <f>BG46-BN46</f>
        <v>3</v>
      </c>
      <c r="BT46" s="93"/>
      <c r="BU46" s="93"/>
      <c r="BV46" s="93"/>
      <c r="BW46" s="93"/>
      <c r="BX46" s="206">
        <f>(Z46*3)+AK46</f>
        <v>10</v>
      </c>
      <c r="BY46" s="207"/>
      <c r="BZ46" s="207"/>
      <c r="CA46" s="207"/>
      <c r="CB46" s="209">
        <f>BX46+ROW()/1000</f>
        <v>10.045999999999999</v>
      </c>
      <c r="CC46" s="210"/>
      <c r="CD46" s="211"/>
      <c r="CE46" s="116"/>
      <c r="CF46" s="16"/>
      <c r="CG46" s="16"/>
      <c r="CH46" s="16"/>
      <c r="CI46" s="16"/>
      <c r="CJ46" s="116"/>
    </row>
    <row r="47" spans="1:88" s="1" customFormat="1" ht="11.25" hidden="1" customHeight="1" x14ac:dyDescent="0.25">
      <c r="A47" s="19"/>
      <c r="B47" s="115"/>
      <c r="C47" s="206">
        <f>IF(BX47="","",RANK(BX47,BX$45:BX$48,0)+ROW(A3)%%)</f>
        <v>3.0003000000000002</v>
      </c>
      <c r="D47" s="207"/>
      <c r="E47" s="207"/>
      <c r="F47" s="207"/>
      <c r="G47" s="208"/>
      <c r="H47" s="183" t="str">
        <f>" " &amp; $AW$8</f>
        <v xml:space="preserve"> Ratze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92">
        <f>CF17+CF18+CF21+CF24+CF25+CF28</f>
        <v>6</v>
      </c>
      <c r="U47" s="93"/>
      <c r="V47" s="93"/>
      <c r="W47" s="93"/>
      <c r="X47" s="93"/>
      <c r="Y47" s="95"/>
      <c r="Z47" s="113">
        <f>CG17+CI18+CI21+CI24+CG25+CG28</f>
        <v>2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4">
        <f>CH17+CH18+CH21+CH24+CH25+CH28</f>
        <v>1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111"/>
      <c r="AV47" s="94">
        <f>CI17+CG18+CG21+CG24+CI25+CI28</f>
        <v>3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111"/>
      <c r="BG47" s="92">
        <f>BR17+BZ18+BZ21+BZ24+BR25+BR28</f>
        <v>2</v>
      </c>
      <c r="BH47" s="93"/>
      <c r="BI47" s="93"/>
      <c r="BJ47" s="93"/>
      <c r="BK47" s="93"/>
      <c r="BL47" s="93" t="s">
        <v>2</v>
      </c>
      <c r="BM47" s="93"/>
      <c r="BN47" s="93">
        <f>BZ17+BR18+BR21+BR24+BZ25+BZ28</f>
        <v>3</v>
      </c>
      <c r="BO47" s="93"/>
      <c r="BP47" s="93"/>
      <c r="BQ47" s="93"/>
      <c r="BR47" s="111"/>
      <c r="BS47" s="94">
        <f>BG47-BN47</f>
        <v>-1</v>
      </c>
      <c r="BT47" s="93"/>
      <c r="BU47" s="93"/>
      <c r="BV47" s="93"/>
      <c r="BW47" s="93"/>
      <c r="BX47" s="206">
        <f>(Z47*3)+AK47</f>
        <v>7</v>
      </c>
      <c r="BY47" s="207"/>
      <c r="BZ47" s="207"/>
      <c r="CA47" s="207"/>
      <c r="CB47" s="209">
        <f>BX47+ROW()/1000</f>
        <v>7.0469999999999997</v>
      </c>
      <c r="CC47" s="210"/>
      <c r="CD47" s="211"/>
      <c r="CE47" s="116"/>
      <c r="CF47" s="16"/>
      <c r="CG47" s="16"/>
      <c r="CH47" s="16"/>
      <c r="CI47" s="16"/>
      <c r="CJ47" s="116"/>
    </row>
    <row r="48" spans="1:88" s="1" customFormat="1" ht="11.25" hidden="1" customHeight="1" x14ac:dyDescent="0.25">
      <c r="A48" s="19"/>
      <c r="B48" s="115"/>
      <c r="C48" s="206">
        <f>IF(BX48="","",RANK(BX48,BX$45:BX$48,0)+ROW(A4)%%)</f>
        <v>1.0004</v>
      </c>
      <c r="D48" s="207"/>
      <c r="E48" s="207"/>
      <c r="F48" s="207"/>
      <c r="G48" s="208"/>
      <c r="H48" s="183" t="str">
        <f>" " &amp; $BN$8</f>
        <v xml:space="preserve"> Schmiddi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92">
        <f>CF17+CF19+CF20+CF24+CF26+CF27</f>
        <v>6</v>
      </c>
      <c r="U48" s="93"/>
      <c r="V48" s="93"/>
      <c r="W48" s="93"/>
      <c r="X48" s="93"/>
      <c r="Y48" s="95"/>
      <c r="Z48" s="92">
        <f>CI17+CI19+CG20+CG24+CG26+CI27</f>
        <v>3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>
        <f>CH17+CH19+CH20+CH24+CH26+CH27</f>
        <v>2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111"/>
      <c r="AV48" s="94">
        <f>CG17+CG19+CI20+CI24+CI26+CG27</f>
        <v>1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11"/>
      <c r="BG48" s="92">
        <f>BZ17+BZ19+BR20+BR24+BR26+BZ27</f>
        <v>6</v>
      </c>
      <c r="BH48" s="93"/>
      <c r="BI48" s="93"/>
      <c r="BJ48" s="93"/>
      <c r="BK48" s="93"/>
      <c r="BL48" s="93" t="s">
        <v>2</v>
      </c>
      <c r="BM48" s="93"/>
      <c r="BN48" s="93">
        <f>BR17+BR19+BZ20+BZ24+BZ26+BR27</f>
        <v>4</v>
      </c>
      <c r="BO48" s="93"/>
      <c r="BP48" s="93"/>
      <c r="BQ48" s="93"/>
      <c r="BR48" s="111"/>
      <c r="BS48" s="94">
        <f>BG48-BN48</f>
        <v>2</v>
      </c>
      <c r="BT48" s="93"/>
      <c r="BU48" s="93"/>
      <c r="BV48" s="93"/>
      <c r="BW48" s="93"/>
      <c r="BX48" s="206">
        <f>(Z48*3)+AK48</f>
        <v>11</v>
      </c>
      <c r="BY48" s="207"/>
      <c r="BZ48" s="207"/>
      <c r="CA48" s="207"/>
      <c r="CB48" s="209">
        <f>BX48+ROW()/1000</f>
        <v>11.048</v>
      </c>
      <c r="CC48" s="210"/>
      <c r="CD48" s="211"/>
      <c r="CE48" s="116"/>
      <c r="CF48" s="16"/>
      <c r="CG48" s="16"/>
      <c r="CH48" s="16"/>
      <c r="CI48" s="16"/>
      <c r="CJ48" s="116"/>
    </row>
    <row r="49" spans="1:88" s="1" customFormat="1" ht="7.5" hidden="1" customHeight="1" x14ac:dyDescent="0.25">
      <c r="A49" s="1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16"/>
      <c r="CG49" s="16"/>
      <c r="CH49" s="16"/>
      <c r="CI49" s="16"/>
      <c r="CJ49" s="116"/>
    </row>
    <row r="50" spans="1:88" s="1" customFormat="1" ht="11.25" customHeight="1" x14ac:dyDescent="0.25">
      <c r="A50" s="1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6"/>
      <c r="CG50" s="16"/>
      <c r="CH50" s="16"/>
      <c r="CI50" s="16"/>
      <c r="CJ50" s="116"/>
    </row>
    <row r="51" spans="1:88" s="1" customFormat="1" ht="7.5" customHeight="1" x14ac:dyDescent="0.25">
      <c r="A51" s="19"/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4"/>
      <c r="CF51" s="16"/>
      <c r="CG51" s="16"/>
      <c r="CH51" s="16"/>
      <c r="CI51" s="16"/>
      <c r="CJ51" s="116"/>
    </row>
    <row r="52" spans="1:88" s="1" customFormat="1" ht="15" customHeight="1" x14ac:dyDescent="0.25">
      <c r="A52" s="19"/>
      <c r="B52" s="115"/>
      <c r="C52" s="86" t="s">
        <v>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8"/>
      <c r="CE52" s="116"/>
      <c r="CF52" s="16"/>
      <c r="CG52" s="16"/>
      <c r="CH52" s="16"/>
      <c r="CI52" s="16"/>
      <c r="CJ52" s="116"/>
    </row>
    <row r="53" spans="1:88" s="1" customFormat="1" ht="7.5" customHeight="1" x14ac:dyDescent="0.25">
      <c r="A53" s="19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16"/>
      <c r="CG53" s="16"/>
      <c r="CH53" s="16"/>
      <c r="CI53" s="16"/>
      <c r="CJ53" s="116"/>
    </row>
    <row r="54" spans="1:88" s="3" customFormat="1" ht="11.25" customHeight="1" x14ac:dyDescent="0.25">
      <c r="A54" s="19"/>
      <c r="B54" s="115"/>
      <c r="C54" s="117" t="s">
        <v>15</v>
      </c>
      <c r="D54" s="117"/>
      <c r="E54" s="117"/>
      <c r="F54" s="117"/>
      <c r="G54" s="117"/>
      <c r="H54" s="101" t="str">
        <f>" Spieler"</f>
        <v xml:space="preserve"> Spieler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 t="s">
        <v>16</v>
      </c>
      <c r="U54" s="117"/>
      <c r="V54" s="117"/>
      <c r="W54" s="117"/>
      <c r="X54" s="117"/>
      <c r="Y54" s="73"/>
      <c r="Z54" s="118" t="s">
        <v>17</v>
      </c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 t="s">
        <v>18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75" t="s">
        <v>19</v>
      </c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 t="s">
        <v>20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73"/>
      <c r="BS54" s="120" t="s">
        <v>21</v>
      </c>
      <c r="BT54" s="117"/>
      <c r="BU54" s="117"/>
      <c r="BV54" s="117"/>
      <c r="BW54" s="117"/>
      <c r="BX54" s="117" t="s">
        <v>22</v>
      </c>
      <c r="BY54" s="117"/>
      <c r="BZ54" s="117"/>
      <c r="CA54" s="117"/>
      <c r="CB54" s="117"/>
      <c r="CC54" s="117"/>
      <c r="CD54" s="117"/>
      <c r="CE54" s="116"/>
      <c r="CF54" s="5"/>
      <c r="CG54" s="5"/>
      <c r="CH54" s="5"/>
      <c r="CI54" s="5"/>
      <c r="CJ54" s="116"/>
    </row>
    <row r="55" spans="1:88" s="1" customFormat="1" ht="11.25" customHeight="1" x14ac:dyDescent="0.25">
      <c r="A55" s="19"/>
      <c r="B55" s="115"/>
      <c r="C55" s="203">
        <f>INDEX($C$45:$C$48,MATCH(LARGE($CB$45:$CB$48,ROW(A1)),$CB$45:$CB$48,0),1)</f>
        <v>1.0004</v>
      </c>
      <c r="D55" s="204"/>
      <c r="E55" s="204"/>
      <c r="F55" s="204"/>
      <c r="G55" s="205"/>
      <c r="H55" s="183" t="str">
        <f>" " &amp; INDEX($H$45:$H$48,MATCH(LARGE($CB$45:$CB$48,ROW(A1)),$CB$45:$CB$48,0),1)</f>
        <v xml:space="preserve">  Schmiddi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INDEX($T$45:$T$48,MATCH(LARGE($CB$45:$CB$48,ROW(A1)),$CB$45:$CB$48,0),1)</f>
        <v>6</v>
      </c>
      <c r="U55" s="93"/>
      <c r="V55" s="93"/>
      <c r="W55" s="93"/>
      <c r="X55" s="93"/>
      <c r="Y55" s="95"/>
      <c r="Z55" s="92">
        <f>INDEX($Z$45:$Z$48,MATCH(LARGE($CB$45:$CB$48,ROW(A1)),$CB$45:$CB$48,0),1)</f>
        <v>3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111"/>
      <c r="AK55" s="94">
        <f>INDEX($AK$45:$AK$48,MATCH(LARGE($CB$45:$CB$48,ROW(A1)),$CB$45:$CB$48,0),1)</f>
        <v>2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INDEX($AV$45:$AV$48,MATCH(LARGE($CB$45:$CB$48,ROW(A1)),$CB$45:$CB$48,0),1)</f>
        <v>1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INDEX($BG$45:$BG$48,MATCH(LARGE($CB$45:$CB$48,ROW(A1)),$CB$45:$CB$48,0),1)</f>
        <v>6</v>
      </c>
      <c r="BH55" s="93"/>
      <c r="BI55" s="93"/>
      <c r="BJ55" s="93"/>
      <c r="BK55" s="93"/>
      <c r="BL55" s="93" t="s">
        <v>2</v>
      </c>
      <c r="BM55" s="93"/>
      <c r="BN55" s="93">
        <f>INDEX($BN$45:$BN$48,MATCH(LARGE($CB$45:$CB$48,ROW(A1)),$CB$45:$CB$48,0),1)</f>
        <v>4</v>
      </c>
      <c r="BO55" s="93"/>
      <c r="BP55" s="93"/>
      <c r="BQ55" s="93"/>
      <c r="BR55" s="111"/>
      <c r="BS55" s="94">
        <f>INDEX($BS$45:$BS$48,MATCH(LARGE($CB$45:$CB$48,ROW(A1)),$CB$45:$CB$48,0),1)</f>
        <v>2</v>
      </c>
      <c r="BT55" s="93"/>
      <c r="BU55" s="93"/>
      <c r="BV55" s="93"/>
      <c r="BW55" s="93"/>
      <c r="BX55" s="206">
        <f>INDEX($BX$45:$BX$48,MATCH(LARGE($CB$45:$CB$48,ROW(A1)),$CB$45:$CB$48,0),1)</f>
        <v>11</v>
      </c>
      <c r="BY55" s="207"/>
      <c r="BZ55" s="207"/>
      <c r="CA55" s="207"/>
      <c r="CB55" s="207"/>
      <c r="CC55" s="207"/>
      <c r="CD55" s="208"/>
      <c r="CE55" s="116"/>
      <c r="CF55" s="16"/>
      <c r="CG55" s="16"/>
      <c r="CH55" s="16"/>
      <c r="CI55" s="16"/>
      <c r="CJ55" s="116"/>
    </row>
    <row r="56" spans="1:88" s="1" customFormat="1" ht="11.25" customHeight="1" x14ac:dyDescent="0.25">
      <c r="A56" s="19"/>
      <c r="B56" s="115"/>
      <c r="C56" s="203">
        <f>INDEX($C$45:$C$48,MATCH(LARGE($CB$45:$CB$48,ROW(A2)),$CB$45:$CB$48,0),1)</f>
        <v>2.0002</v>
      </c>
      <c r="D56" s="204"/>
      <c r="E56" s="204"/>
      <c r="F56" s="204"/>
      <c r="G56" s="205"/>
      <c r="H56" s="183" t="str">
        <f>" " &amp; INDEX($H$45:$H$48,MATCH(LARGE($CB$45:$CB$48,ROW(A2)),$CB$45:$CB$48,0),1)</f>
        <v xml:space="preserve">  Jule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INDEX($T$45:$T$48,MATCH(LARGE($CB$45:$CB$48,ROW(A2)),$CB$45:$CB$48,0),1)</f>
        <v>6</v>
      </c>
      <c r="U56" s="93"/>
      <c r="V56" s="93"/>
      <c r="W56" s="93"/>
      <c r="X56" s="93"/>
      <c r="Y56" s="95"/>
      <c r="Z56" s="92">
        <f>INDEX($Z$45:$Z$48,MATCH(LARGE($CB$45:$CB$48,ROW(A2)),$CB$45:$CB$48,0),1)</f>
        <v>3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111"/>
      <c r="AK56" s="94">
        <f>INDEX($AK$45:$AK$48,MATCH(LARGE($CB$45:$CB$48,ROW(A2)),$CB$45:$CB$48,0),1)</f>
        <v>1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INDEX($AV$45:$AV$48,MATCH(LARGE($CB$45:$CB$48,ROW(A2)),$CB$45:$CB$48,0),1)</f>
        <v>2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INDEX($BG$45:$BG$48,MATCH(LARGE($CB$45:$CB$48,ROW(A2)),$CB$45:$CB$48,0),1)</f>
        <v>10</v>
      </c>
      <c r="BH56" s="93"/>
      <c r="BI56" s="93"/>
      <c r="BJ56" s="93"/>
      <c r="BK56" s="93"/>
      <c r="BL56" s="93" t="s">
        <v>2</v>
      </c>
      <c r="BM56" s="93"/>
      <c r="BN56" s="93">
        <f>INDEX($BN$45:$BN$48,MATCH(LARGE($CB$45:$CB$48,ROW(A2)),$CB$45:$CB$48,0),1)</f>
        <v>7</v>
      </c>
      <c r="BO56" s="93"/>
      <c r="BP56" s="93"/>
      <c r="BQ56" s="93"/>
      <c r="BR56" s="111"/>
      <c r="BS56" s="94">
        <f>INDEX($BS$45:$BS$48,MATCH(LARGE($CB$45:$CB$48,ROW(A2)),$CB$45:$CB$48,0),1)</f>
        <v>3</v>
      </c>
      <c r="BT56" s="93"/>
      <c r="BU56" s="93"/>
      <c r="BV56" s="93"/>
      <c r="BW56" s="93"/>
      <c r="BX56" s="206">
        <f>INDEX($BX$45:$BX$48,MATCH(LARGE($CB$45:$CB$48,ROW(A2)),$CB$45:$CB$48,0),1)</f>
        <v>10</v>
      </c>
      <c r="BY56" s="207"/>
      <c r="BZ56" s="207"/>
      <c r="CA56" s="207"/>
      <c r="CB56" s="207"/>
      <c r="CC56" s="207"/>
      <c r="CD56" s="208"/>
      <c r="CE56" s="116"/>
      <c r="CF56" s="16"/>
      <c r="CG56" s="16"/>
      <c r="CH56" s="16"/>
      <c r="CI56" s="16"/>
      <c r="CJ56" s="116"/>
    </row>
    <row r="57" spans="1:88" s="1" customFormat="1" ht="11.25" customHeight="1" x14ac:dyDescent="0.25">
      <c r="A57" s="19"/>
      <c r="B57" s="115"/>
      <c r="C57" s="203">
        <f>INDEX($C$45:$C$48,MATCH(LARGE($CB$45:$CB$48,ROW(A3)),$CB$45:$CB$48,0),1)</f>
        <v>3.0003000000000002</v>
      </c>
      <c r="D57" s="204"/>
      <c r="E57" s="204"/>
      <c r="F57" s="204"/>
      <c r="G57" s="205"/>
      <c r="H57" s="183" t="str">
        <f>" " &amp; INDEX($H$45:$H$48,MATCH(LARGE($CB$45:$CB$48,ROW(A3)),$CB$45:$CB$48,0),1)</f>
        <v xml:space="preserve">  Ratze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INDEX($T$45:$T$48,MATCH(LARGE($CB$45:$CB$48,ROW(A3)),$CB$45:$CB$48,0),1)</f>
        <v>6</v>
      </c>
      <c r="U57" s="93"/>
      <c r="V57" s="93"/>
      <c r="W57" s="93"/>
      <c r="X57" s="93"/>
      <c r="Y57" s="95"/>
      <c r="Z57" s="92">
        <f>INDEX($Z$45:$Z$48,MATCH(LARGE($CB$45:$CB$48,ROW(A3)),$CB$45:$CB$48,0),1)</f>
        <v>2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111"/>
      <c r="AK57" s="94">
        <f>INDEX($AK$45:$AK$48,MATCH(LARGE($CB$45:$CB$48,ROW(A3)),$CB$45:$CB$48,0),1)</f>
        <v>1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INDEX($AV$45:$AV$48,MATCH(LARGE($CB$45:$CB$48,ROW(A3)),$CB$45:$CB$48,0),1)</f>
        <v>3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INDEX($BG$45:$BG$48,MATCH(LARGE($CB$45:$CB$48,ROW(A3)),$CB$45:$CB$48,0),1)</f>
        <v>2</v>
      </c>
      <c r="BH57" s="93"/>
      <c r="BI57" s="93"/>
      <c r="BJ57" s="93"/>
      <c r="BK57" s="93"/>
      <c r="BL57" s="93" t="s">
        <v>2</v>
      </c>
      <c r="BM57" s="93"/>
      <c r="BN57" s="93">
        <f>INDEX($BN$45:$BN$48,MATCH(LARGE($CB$45:$CB$48,ROW(A3)),$CB$45:$CB$48,0),1)</f>
        <v>3</v>
      </c>
      <c r="BO57" s="93"/>
      <c r="BP57" s="93"/>
      <c r="BQ57" s="93"/>
      <c r="BR57" s="111"/>
      <c r="BS57" s="94">
        <f>INDEX($BS$45:$BS$48,MATCH(LARGE($CB$45:$CB$48,ROW(A3)),$CB$45:$CB$48,0),1)</f>
        <v>-1</v>
      </c>
      <c r="BT57" s="93"/>
      <c r="BU57" s="93"/>
      <c r="BV57" s="93"/>
      <c r="BW57" s="93"/>
      <c r="BX57" s="206">
        <f>INDEX($BX$45:$BX$48,MATCH(LARGE($CB$45:$CB$48,ROW(A3)),$CB$45:$CB$48,0),1)</f>
        <v>7</v>
      </c>
      <c r="BY57" s="207"/>
      <c r="BZ57" s="207"/>
      <c r="CA57" s="207"/>
      <c r="CB57" s="207"/>
      <c r="CC57" s="207"/>
      <c r="CD57" s="208"/>
      <c r="CE57" s="116"/>
      <c r="CF57" s="16"/>
      <c r="CG57" s="16"/>
      <c r="CH57" s="16"/>
      <c r="CI57" s="16"/>
      <c r="CJ57" s="116"/>
    </row>
    <row r="58" spans="1:88" s="1" customFormat="1" ht="11.25" customHeight="1" x14ac:dyDescent="0.25">
      <c r="A58" s="19"/>
      <c r="B58" s="115"/>
      <c r="C58" s="203">
        <f>INDEX($C$45:$C$48,MATCH(LARGE($CB$45:$CB$48,ROW(A4)),$CB$45:$CB$48,0),1)</f>
        <v>4.0000999999999998</v>
      </c>
      <c r="D58" s="204"/>
      <c r="E58" s="204"/>
      <c r="F58" s="204"/>
      <c r="G58" s="205"/>
      <c r="H58" s="183" t="str">
        <f>" " &amp; INDEX($H$45:$H$48,MATCH(LARGE($CB$45:$CB$48,ROW(A4)),$CB$45:$CB$48,0),1)</f>
        <v xml:space="preserve">  Patrick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INDEX($T$45:$T$48,MATCH(LARGE($CB$45:$CB$48,ROW(A4)),$CB$45:$CB$48,0),1)</f>
        <v>6</v>
      </c>
      <c r="U58" s="93"/>
      <c r="V58" s="93"/>
      <c r="W58" s="93"/>
      <c r="X58" s="93"/>
      <c r="Y58" s="95"/>
      <c r="Z58" s="92">
        <f>INDEX($Z$45:$Z$48,MATCH(LARGE($CB$45:$CB$48,ROW(A4)),$CB$45:$CB$48,0),1)</f>
        <v>1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INDEX($AK$45:$AK$48,MATCH(LARGE($CB$45:$CB$48,ROW(A4)),$CB$45:$CB$48,0),1)</f>
        <v>2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INDEX($AV$45:$AV$48,MATCH(LARGE($CB$45:$CB$48,ROW(A4)),$CB$45:$CB$48,0),1)</f>
        <v>3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INDEX($BG$45:$BG$48,MATCH(LARGE($CB$45:$CB$48,ROW(A4)),$CB$45:$CB$48,0),1)</f>
        <v>3</v>
      </c>
      <c r="BH58" s="93"/>
      <c r="BI58" s="93"/>
      <c r="BJ58" s="93"/>
      <c r="BK58" s="93"/>
      <c r="BL58" s="93" t="s">
        <v>2</v>
      </c>
      <c r="BM58" s="93"/>
      <c r="BN58" s="93">
        <f>INDEX($BN$45:$BN$48,MATCH(LARGE($CB$45:$CB$48,ROW(A4)),$CB$45:$CB$48,0),1)</f>
        <v>7</v>
      </c>
      <c r="BO58" s="93"/>
      <c r="BP58" s="93"/>
      <c r="BQ58" s="93"/>
      <c r="BR58" s="111"/>
      <c r="BS58" s="94">
        <f>INDEX($BS$45:$BS$48,MATCH(LARGE($CB$45:$CB$48,ROW(A4)),$CB$45:$CB$48,0),1)</f>
        <v>-4</v>
      </c>
      <c r="BT58" s="93"/>
      <c r="BU58" s="93"/>
      <c r="BV58" s="93"/>
      <c r="BW58" s="93"/>
      <c r="BX58" s="206">
        <f>INDEX($BX$45:$BX$48,MATCH(LARGE($CB$45:$CB$48,ROW(A4)),$CB$45:$CB$48,0),1)</f>
        <v>5</v>
      </c>
      <c r="BY58" s="207"/>
      <c r="BZ58" s="207"/>
      <c r="CA58" s="207"/>
      <c r="CB58" s="207"/>
      <c r="CC58" s="207"/>
      <c r="CD58" s="208"/>
      <c r="CE58" s="116"/>
      <c r="CF58" s="16"/>
      <c r="CG58" s="16"/>
      <c r="CH58" s="16"/>
      <c r="CI58" s="16"/>
      <c r="CJ58" s="116"/>
    </row>
    <row r="59" spans="1:88" s="1" customFormat="1" ht="7.5" customHeight="1" x14ac:dyDescent="0.25">
      <c r="A59" s="19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6"/>
      <c r="CG59" s="16"/>
      <c r="CH59" s="16"/>
      <c r="CI59" s="16"/>
      <c r="CJ59" s="116"/>
    </row>
    <row r="60" spans="1:88" s="1" customFormat="1" ht="7.5" customHeigh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9"/>
    </row>
  </sheetData>
  <sheetProtection sheet="1" objects="1" scenarios="1" selectLockedCells="1"/>
  <mergeCells count="352">
    <mergeCell ref="B9:CE9"/>
    <mergeCell ref="B10:CE10"/>
    <mergeCell ref="B11:CE11"/>
    <mergeCell ref="B12:B28"/>
    <mergeCell ref="C12:CD12"/>
    <mergeCell ref="BR17:BV17"/>
    <mergeCell ref="BW17:BY17"/>
    <mergeCell ref="BZ17:CD17"/>
    <mergeCell ref="R16:R21"/>
    <mergeCell ref="S16:W16"/>
    <mergeCell ref="CE12:CE2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1"/>
    <mergeCell ref="G16:G21"/>
    <mergeCell ref="H16:K16"/>
    <mergeCell ref="L16:L21"/>
    <mergeCell ref="A1:CJ1"/>
    <mergeCell ref="B2:CE2"/>
    <mergeCell ref="CJ2:CJ59"/>
    <mergeCell ref="B3:CE3"/>
    <mergeCell ref="B4:CE4"/>
    <mergeCell ref="B5:B8"/>
    <mergeCell ref="C5:CD5"/>
    <mergeCell ref="CE5:CE8"/>
    <mergeCell ref="C6:CD6"/>
    <mergeCell ref="C7:N7"/>
    <mergeCell ref="O7:AE7"/>
    <mergeCell ref="AF7:AV7"/>
    <mergeCell ref="AW7:BM7"/>
    <mergeCell ref="BN7:CD7"/>
    <mergeCell ref="C8:N8"/>
    <mergeCell ref="O8:AE8"/>
    <mergeCell ref="AF8:AV8"/>
    <mergeCell ref="AW8:BM8"/>
    <mergeCell ref="BN8:CD8"/>
    <mergeCell ref="H20:K20"/>
    <mergeCell ref="M20:Q20"/>
    <mergeCell ref="S20:W20"/>
    <mergeCell ref="Y20:AH20"/>
    <mergeCell ref="AJ20:AX20"/>
    <mergeCell ref="BZ16:CD16"/>
    <mergeCell ref="BB17:BP17"/>
    <mergeCell ref="AY17:BA17"/>
    <mergeCell ref="AY16:BA16"/>
    <mergeCell ref="BB16:BP16"/>
    <mergeCell ref="BQ16:BQ21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AY20:BA20"/>
    <mergeCell ref="BB20:BP20"/>
    <mergeCell ref="BR20:BV20"/>
    <mergeCell ref="BW20:BY20"/>
    <mergeCell ref="BZ20:CD20"/>
    <mergeCell ref="BZ21:CD21"/>
    <mergeCell ref="H18:K18"/>
    <mergeCell ref="M18:Q18"/>
    <mergeCell ref="S18:W18"/>
    <mergeCell ref="Y18:AH18"/>
    <mergeCell ref="AJ18:AX18"/>
    <mergeCell ref="AY18:BA18"/>
    <mergeCell ref="M16:Q16"/>
    <mergeCell ref="BR16:BV16"/>
    <mergeCell ref="BW16:BY16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X16:X21"/>
    <mergeCell ref="Y16:AH16"/>
    <mergeCell ref="AI16:AI21"/>
    <mergeCell ref="AJ16:AX16"/>
    <mergeCell ref="H17:K17"/>
    <mergeCell ref="M17:Q17"/>
    <mergeCell ref="S17:W17"/>
    <mergeCell ref="Y17:AH17"/>
    <mergeCell ref="AJ17:AX17"/>
    <mergeCell ref="H19:K19"/>
    <mergeCell ref="M19:Q19"/>
    <mergeCell ref="S19:W19"/>
    <mergeCell ref="Y19:AH19"/>
    <mergeCell ref="AJ19:AX19"/>
    <mergeCell ref="AY19:BA19"/>
    <mergeCell ref="C22:CD22"/>
    <mergeCell ref="C23:F28"/>
    <mergeCell ref="G23:G28"/>
    <mergeCell ref="H23:K23"/>
    <mergeCell ref="L23:L28"/>
    <mergeCell ref="M23:Q23"/>
    <mergeCell ref="BR23:BV23"/>
    <mergeCell ref="BW23:BY23"/>
    <mergeCell ref="BZ23:CD23"/>
    <mergeCell ref="BB24:BP24"/>
    <mergeCell ref="BR24:BV24"/>
    <mergeCell ref="BW24:BY24"/>
    <mergeCell ref="BZ24:CD24"/>
    <mergeCell ref="R23:R28"/>
    <mergeCell ref="S23:W23"/>
    <mergeCell ref="X23:X28"/>
    <mergeCell ref="Y23:AH23"/>
    <mergeCell ref="AI23:AI28"/>
    <mergeCell ref="AJ23:AX23"/>
    <mergeCell ref="H24:K24"/>
    <mergeCell ref="M24:Q24"/>
    <mergeCell ref="S24:W24"/>
    <mergeCell ref="Y24:AH24"/>
    <mergeCell ref="AJ24:AX24"/>
    <mergeCell ref="AY24:BA24"/>
    <mergeCell ref="AY23:BA23"/>
    <mergeCell ref="BB23:BP23"/>
    <mergeCell ref="BQ23:BQ28"/>
    <mergeCell ref="BB25:BP25"/>
    <mergeCell ref="BR25:BV25"/>
    <mergeCell ref="BW25:BY25"/>
    <mergeCell ref="BZ25:CD25"/>
    <mergeCell ref="H26:K26"/>
    <mergeCell ref="M26:Q26"/>
    <mergeCell ref="S26:W26"/>
    <mergeCell ref="Y26:AH26"/>
    <mergeCell ref="AJ26:AX26"/>
    <mergeCell ref="AY26:BA26"/>
    <mergeCell ref="H25:K25"/>
    <mergeCell ref="M25:Q25"/>
    <mergeCell ref="S25:W25"/>
    <mergeCell ref="Y25:AH25"/>
    <mergeCell ref="AJ25:AX25"/>
    <mergeCell ref="AY25:BA25"/>
    <mergeCell ref="BB26:BP26"/>
    <mergeCell ref="BR26:BV26"/>
    <mergeCell ref="BW26:BY26"/>
    <mergeCell ref="BZ26:CD26"/>
    <mergeCell ref="BZ28:CD28"/>
    <mergeCell ref="B29:CE29"/>
    <mergeCell ref="B30:CE30"/>
    <mergeCell ref="BB27:BP27"/>
    <mergeCell ref="BR27:BV27"/>
    <mergeCell ref="BW27:BY27"/>
    <mergeCell ref="BZ27:CD27"/>
    <mergeCell ref="H28:K28"/>
    <mergeCell ref="M28:Q28"/>
    <mergeCell ref="S28:W28"/>
    <mergeCell ref="Y28:AH28"/>
    <mergeCell ref="AJ28:AX28"/>
    <mergeCell ref="AY28:BA28"/>
    <mergeCell ref="H27:K27"/>
    <mergeCell ref="M27:Q27"/>
    <mergeCell ref="S27:W27"/>
    <mergeCell ref="Y27:AH27"/>
    <mergeCell ref="AJ27:AX27"/>
    <mergeCell ref="AY27:BA27"/>
    <mergeCell ref="BB28:BP28"/>
    <mergeCell ref="BR28:BV28"/>
    <mergeCell ref="BW28:BY28"/>
    <mergeCell ref="B31:CE31"/>
    <mergeCell ref="B32:B38"/>
    <mergeCell ref="C32:CD32"/>
    <mergeCell ref="CE32:CE38"/>
    <mergeCell ref="C33:CD33"/>
    <mergeCell ref="C34:N34"/>
    <mergeCell ref="O34:AE34"/>
    <mergeCell ref="AF34:AV34"/>
    <mergeCell ref="AW34:BM34"/>
    <mergeCell ref="BN34:CD34"/>
    <mergeCell ref="C36:N36"/>
    <mergeCell ref="O36:U36"/>
    <mergeCell ref="V36:X36"/>
    <mergeCell ref="Y36:AE36"/>
    <mergeCell ref="AF36:AV36"/>
    <mergeCell ref="C35:N35"/>
    <mergeCell ref="O35:AE35"/>
    <mergeCell ref="AF35:AL35"/>
    <mergeCell ref="AM35:AO35"/>
    <mergeCell ref="AP35:AV35"/>
    <mergeCell ref="AW36:BC36"/>
    <mergeCell ref="BD36:BF36"/>
    <mergeCell ref="BG36:BM36"/>
    <mergeCell ref="BN36:BT36"/>
    <mergeCell ref="BU36:BW36"/>
    <mergeCell ref="BX36:CD36"/>
    <mergeCell ref="BD35:BF35"/>
    <mergeCell ref="BG35:BM35"/>
    <mergeCell ref="BN35:BT35"/>
    <mergeCell ref="BU35:BW35"/>
    <mergeCell ref="BX35:CD35"/>
    <mergeCell ref="AW35:BC35"/>
    <mergeCell ref="C38:N38"/>
    <mergeCell ref="O38:U38"/>
    <mergeCell ref="V38:X38"/>
    <mergeCell ref="Y38:AE38"/>
    <mergeCell ref="AF38:AL38"/>
    <mergeCell ref="C37:N37"/>
    <mergeCell ref="O37:U37"/>
    <mergeCell ref="V37:X37"/>
    <mergeCell ref="Y37:AE37"/>
    <mergeCell ref="AF37:AL37"/>
    <mergeCell ref="AM38:AO38"/>
    <mergeCell ref="AP38:AV38"/>
    <mergeCell ref="AW38:BC38"/>
    <mergeCell ref="BD38:BF38"/>
    <mergeCell ref="BG38:BM38"/>
    <mergeCell ref="BN38:CD38"/>
    <mergeCell ref="AP37:AV37"/>
    <mergeCell ref="AW37:BM37"/>
    <mergeCell ref="BN37:BT37"/>
    <mergeCell ref="BU37:BW37"/>
    <mergeCell ref="BX37:CD37"/>
    <mergeCell ref="AM37:AO37"/>
    <mergeCell ref="B39:CE39"/>
    <mergeCell ref="B40:CE40"/>
    <mergeCell ref="B41:CE41"/>
    <mergeCell ref="H44:S44"/>
    <mergeCell ref="T44:Y44"/>
    <mergeCell ref="CB44:CD44"/>
    <mergeCell ref="C45:G45"/>
    <mergeCell ref="H45:S45"/>
    <mergeCell ref="T45:Y45"/>
    <mergeCell ref="Z45:AJ45"/>
    <mergeCell ref="AK45:AU45"/>
    <mergeCell ref="AV45:BF45"/>
    <mergeCell ref="BG45:BK45"/>
    <mergeCell ref="BL45:BM45"/>
    <mergeCell ref="BN45:BR45"/>
    <mergeCell ref="Z44:AJ44"/>
    <mergeCell ref="AK44:AU44"/>
    <mergeCell ref="AV44:BF44"/>
    <mergeCell ref="BG44:BR44"/>
    <mergeCell ref="BS44:BW44"/>
    <mergeCell ref="BX44:CA44"/>
    <mergeCell ref="BS45:BW45"/>
    <mergeCell ref="AK47:AU47"/>
    <mergeCell ref="BS48:BW48"/>
    <mergeCell ref="BX48:CA48"/>
    <mergeCell ref="CB48:CD48"/>
    <mergeCell ref="B49:CE49"/>
    <mergeCell ref="BX45:CA45"/>
    <mergeCell ref="CB45:CD45"/>
    <mergeCell ref="C46:G46"/>
    <mergeCell ref="H46:S46"/>
    <mergeCell ref="T46:Y46"/>
    <mergeCell ref="Z46:AJ46"/>
    <mergeCell ref="AK46:AU46"/>
    <mergeCell ref="AV46:BF46"/>
    <mergeCell ref="BG46:BK46"/>
    <mergeCell ref="BL46:BM46"/>
    <mergeCell ref="BN46:BR46"/>
    <mergeCell ref="BS46:BW46"/>
    <mergeCell ref="BX46:CA46"/>
    <mergeCell ref="CB46:CD46"/>
    <mergeCell ref="B42:B48"/>
    <mergeCell ref="C42:CD42"/>
    <mergeCell ref="CE42:CE48"/>
    <mergeCell ref="C43:CD43"/>
    <mergeCell ref="C44:G44"/>
    <mergeCell ref="BS55:BW55"/>
    <mergeCell ref="BX55:CD55"/>
    <mergeCell ref="B50:CE50"/>
    <mergeCell ref="B51:CE51"/>
    <mergeCell ref="CB47:CD47"/>
    <mergeCell ref="C48:G48"/>
    <mergeCell ref="H48:S48"/>
    <mergeCell ref="T48:Y48"/>
    <mergeCell ref="Z48:AJ48"/>
    <mergeCell ref="AK48:AU48"/>
    <mergeCell ref="AV48:BF48"/>
    <mergeCell ref="BG48:BK48"/>
    <mergeCell ref="BL48:BM48"/>
    <mergeCell ref="BN48:BR48"/>
    <mergeCell ref="AV47:BF47"/>
    <mergeCell ref="BG47:BK47"/>
    <mergeCell ref="BL47:BM47"/>
    <mergeCell ref="BN47:BR47"/>
    <mergeCell ref="BS47:BW47"/>
    <mergeCell ref="BX47:CA47"/>
    <mergeCell ref="C47:G47"/>
    <mergeCell ref="H47:S47"/>
    <mergeCell ref="T47:Y47"/>
    <mergeCell ref="Z47:AJ47"/>
    <mergeCell ref="BG55:BK55"/>
    <mergeCell ref="C54:G54"/>
    <mergeCell ref="H54:S54"/>
    <mergeCell ref="T54:Y54"/>
    <mergeCell ref="Z54:AJ54"/>
    <mergeCell ref="AK54:AU54"/>
    <mergeCell ref="AV54:BF54"/>
    <mergeCell ref="BL55:BM55"/>
    <mergeCell ref="BN55:BR55"/>
    <mergeCell ref="A60:CJ60"/>
    <mergeCell ref="BG58:BK58"/>
    <mergeCell ref="BL58:BM58"/>
    <mergeCell ref="BN58:BR58"/>
    <mergeCell ref="BS58:BW58"/>
    <mergeCell ref="BX58:CD58"/>
    <mergeCell ref="B59:CE59"/>
    <mergeCell ref="C58:G58"/>
    <mergeCell ref="H58:S58"/>
    <mergeCell ref="T58:Y58"/>
    <mergeCell ref="Z58:AJ58"/>
    <mergeCell ref="AK58:AU58"/>
    <mergeCell ref="AV58:BF58"/>
    <mergeCell ref="B52:B58"/>
    <mergeCell ref="C52:CD52"/>
    <mergeCell ref="CE52:CE58"/>
    <mergeCell ref="AV57:BF57"/>
    <mergeCell ref="BG57:BK57"/>
    <mergeCell ref="BL57:BM57"/>
    <mergeCell ref="BN57:BR57"/>
    <mergeCell ref="BS57:BW57"/>
    <mergeCell ref="BX57:CD57"/>
    <mergeCell ref="BG56:BK56"/>
    <mergeCell ref="BL56:BM56"/>
    <mergeCell ref="C53:CD53"/>
    <mergeCell ref="C57:G57"/>
    <mergeCell ref="H57:S57"/>
    <mergeCell ref="T57:Y57"/>
    <mergeCell ref="Z57:AJ57"/>
    <mergeCell ref="AK57:AU57"/>
    <mergeCell ref="C56:G56"/>
    <mergeCell ref="H56:S56"/>
    <mergeCell ref="T56:Y56"/>
    <mergeCell ref="Z56:AJ56"/>
    <mergeCell ref="AK56:AU56"/>
    <mergeCell ref="AV56:BF56"/>
    <mergeCell ref="BS56:BW56"/>
    <mergeCell ref="BX56:CD56"/>
    <mergeCell ref="BN56:BR56"/>
    <mergeCell ref="BG54:BR54"/>
    <mergeCell ref="BS54:BW54"/>
    <mergeCell ref="BX54:CD54"/>
    <mergeCell ref="C55:G55"/>
    <mergeCell ref="H55:S55"/>
    <mergeCell ref="T55:Y55"/>
    <mergeCell ref="Z55:AJ55"/>
    <mergeCell ref="AK55:AU55"/>
    <mergeCell ref="AV55:BF5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CJ60"/>
  <sheetViews>
    <sheetView showGridLines="0" showRowColHeaders="0" workbookViewId="0">
      <selection activeCell="B2" sqref="B2:CE2"/>
    </sheetView>
  </sheetViews>
  <sheetFormatPr baseColWidth="10" defaultColWidth="1.42578125" defaultRowHeight="11.25" x14ac:dyDescent="0.25"/>
  <cols>
    <col min="1" max="83" width="1.42578125" style="8"/>
    <col min="84" max="87" width="1.42578125" style="8" hidden="1" customWidth="1"/>
    <col min="88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9"/>
      <c r="B2" s="121" t="s">
        <v>50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6"/>
      <c r="CG2" s="6"/>
      <c r="CH2" s="6"/>
      <c r="CI2" s="6"/>
      <c r="CJ2" s="116"/>
    </row>
    <row r="3" spans="1:88" x14ac:dyDescent="0.25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J3" s="116"/>
    </row>
    <row r="4" spans="1:88" ht="7.5" customHeight="1" x14ac:dyDescent="0.25">
      <c r="A4" s="19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J4" s="116"/>
    </row>
    <row r="5" spans="1:88" s="2" customFormat="1" ht="15" customHeight="1" x14ac:dyDescent="0.25">
      <c r="A5" s="19"/>
      <c r="B5" s="115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16"/>
      <c r="CF5" s="4"/>
      <c r="CG5" s="4"/>
      <c r="CH5" s="4"/>
      <c r="CI5" s="4"/>
      <c r="CJ5" s="116"/>
    </row>
    <row r="6" spans="1:88" ht="7.5" customHeight="1" x14ac:dyDescent="0.25">
      <c r="A6" s="19"/>
      <c r="B6" s="11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16"/>
      <c r="CJ6" s="116"/>
    </row>
    <row r="7" spans="1:88" s="9" customFormat="1" ht="11.25" customHeight="1" x14ac:dyDescent="0.25">
      <c r="A7" s="19"/>
      <c r="B7" s="115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79" t="s">
        <v>103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4" t="s">
        <v>104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 t="s">
        <v>105</v>
      </c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70" t="s">
        <v>106</v>
      </c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16"/>
      <c r="CJ7" s="116"/>
    </row>
    <row r="8" spans="1:88" ht="11.25" customHeight="1" x14ac:dyDescent="0.25">
      <c r="A8" s="19"/>
      <c r="B8" s="115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75" t="s">
        <v>67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 t="s">
        <v>28</v>
      </c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 t="s">
        <v>69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6" t="s">
        <v>66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8"/>
      <c r="CE8" s="116"/>
      <c r="CJ8" s="116"/>
    </row>
    <row r="9" spans="1:88" ht="7.5" customHeight="1" x14ac:dyDescent="0.25">
      <c r="A9" s="19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J9" s="116"/>
    </row>
    <row r="10" spans="1:88" x14ac:dyDescent="0.25">
      <c r="A10" s="1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J10" s="116"/>
    </row>
    <row r="11" spans="1:88" ht="7.5" customHeight="1" x14ac:dyDescent="0.25">
      <c r="A11" s="19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J11" s="116"/>
    </row>
    <row r="12" spans="1:88" s="1" customFormat="1" ht="15" customHeight="1" x14ac:dyDescent="0.25">
      <c r="A12" s="19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6"/>
      <c r="CG12" s="16"/>
      <c r="CH12" s="16"/>
      <c r="CI12" s="16"/>
      <c r="CJ12" s="116"/>
    </row>
    <row r="13" spans="1:88" s="1" customFormat="1" ht="7.5" customHeight="1" x14ac:dyDescent="0.25">
      <c r="A13" s="19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16"/>
      <c r="CG13" s="16"/>
      <c r="CH13" s="16"/>
      <c r="CI13" s="16"/>
      <c r="CJ13" s="116"/>
    </row>
    <row r="14" spans="1:88" s="3" customFormat="1" ht="11.25" customHeight="1" x14ac:dyDescent="0.25">
      <c r="A14" s="19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16"/>
    </row>
    <row r="15" spans="1:88" s="1" customFormat="1" ht="7.5" customHeight="1" x14ac:dyDescent="0.25">
      <c r="A15" s="19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6"/>
      <c r="CG15" s="16"/>
      <c r="CH15" s="16"/>
      <c r="CI15" s="16"/>
      <c r="CJ15" s="116"/>
    </row>
    <row r="16" spans="1:88" s="1" customFormat="1" ht="11.25" customHeight="1" x14ac:dyDescent="0.25">
      <c r="A16" s="19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51</v>
      </c>
      <c r="N16" s="154"/>
      <c r="O16" s="154"/>
      <c r="P16" s="154"/>
      <c r="Q16" s="155"/>
      <c r="R16" s="191"/>
      <c r="S16" s="158">
        <v>0.89583333333333337</v>
      </c>
      <c r="T16" s="154"/>
      <c r="U16" s="154"/>
      <c r="V16" s="154"/>
      <c r="W16" s="155"/>
      <c r="X16" s="191"/>
      <c r="Y16" s="153" t="s">
        <v>27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$O$8 &amp; " "</f>
        <v xml:space="preserve">Schmiddi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$AF$8</f>
        <v xml:space="preserve"> Patrick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2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0</v>
      </c>
      <c r="CA16" s="154"/>
      <c r="CB16" s="154"/>
      <c r="CC16" s="154"/>
      <c r="CD16" s="155"/>
      <c r="CE16" s="116"/>
      <c r="CF16" s="16">
        <f>IF(AND(ISNUMBER(BR16),ISNUMBER(BZ16)),1,0)</f>
        <v>1</v>
      </c>
      <c r="CG16" s="16">
        <f>IF(OR(ISBLANK(BR16),ISBLANK(BZ16)),0,IF(BR16&gt;BZ16,1,0))</f>
        <v>1</v>
      </c>
      <c r="CH16" s="16">
        <f>IF(OR(ISBLANK(BR16),ISBLANK(BZ16)),0,IF(BR16=BZ16,1,0))</f>
        <v>0</v>
      </c>
      <c r="CI16" s="16">
        <f>IF(OR(ISBLANK(BR16),ISBLANK(BZ16)),0,IF(BR16&lt;BZ16,1,0))</f>
        <v>0</v>
      </c>
      <c r="CJ16" s="116"/>
    </row>
    <row r="17" spans="1:88" s="1" customFormat="1" ht="11.25" customHeight="1" x14ac:dyDescent="0.25">
      <c r="A17" s="19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19.3.</v>
      </c>
      <c r="N17" s="80"/>
      <c r="O17" s="80"/>
      <c r="P17" s="80"/>
      <c r="Q17" s="81"/>
      <c r="R17" s="191"/>
      <c r="S17" s="161">
        <f>S16+$C$14</f>
        <v>0.90416666666666667</v>
      </c>
      <c r="T17" s="212"/>
      <c r="U17" s="212"/>
      <c r="V17" s="212"/>
      <c r="W17" s="213"/>
      <c r="X17" s="191"/>
      <c r="Y17" s="79" t="str">
        <f>$Y$16</f>
        <v>Fernseher</v>
      </c>
      <c r="Z17" s="80"/>
      <c r="AA17" s="80"/>
      <c r="AB17" s="80"/>
      <c r="AC17" s="80"/>
      <c r="AD17" s="80"/>
      <c r="AE17" s="80"/>
      <c r="AF17" s="80"/>
      <c r="AG17" s="80"/>
      <c r="AH17" s="81"/>
      <c r="AI17" s="191"/>
      <c r="AJ17" s="159" t="str">
        <f>$AW$8 &amp; " "</f>
        <v xml:space="preserve">Ratze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1" t="s">
        <v>2</v>
      </c>
      <c r="AZ17" s="190"/>
      <c r="BA17" s="79"/>
      <c r="BB17" s="157" t="str">
        <f>" " &amp; $BN$8</f>
        <v xml:space="preserve"> Jule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2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0</v>
      </c>
      <c r="CA17" s="154"/>
      <c r="CB17" s="154"/>
      <c r="CC17" s="154"/>
      <c r="CD17" s="155"/>
      <c r="CE17" s="116"/>
      <c r="CF17" s="16">
        <f t="shared" ref="CF17:CF21" si="0">IF(AND(ISNUMBER(BR17),ISNUMBER(BZ17)),1,0)</f>
        <v>1</v>
      </c>
      <c r="CG17" s="16">
        <f t="shared" ref="CG17:CG21" si="1">IF(OR(ISBLANK(BR17),ISBLANK(BZ17)),0,IF(BR17&gt;BZ17,1,0))</f>
        <v>1</v>
      </c>
      <c r="CH17" s="16">
        <f t="shared" ref="CH17:CH21" si="2">IF(OR(ISBLANK(BR17),ISBLANK(BZ17)),0,IF(BR17=BZ17,1,0))</f>
        <v>0</v>
      </c>
      <c r="CI17" s="16">
        <f t="shared" ref="CI17:CI21" si="3">IF(OR(ISBLANK(BR17),ISBLANK(BZ17)),0,IF(BR17&lt;BZ17,1,0))</f>
        <v>0</v>
      </c>
      <c r="CJ17" s="116"/>
    </row>
    <row r="18" spans="1:88" s="1" customFormat="1" ht="11.25" customHeight="1" x14ac:dyDescent="0.25">
      <c r="A18" s="19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1" si="4">$M$16</f>
        <v>19.3.</v>
      </c>
      <c r="N18" s="80"/>
      <c r="O18" s="80"/>
      <c r="P18" s="80"/>
      <c r="Q18" s="81"/>
      <c r="R18" s="191"/>
      <c r="S18" s="161">
        <f>S17+$C$14</f>
        <v>0.91249999999999998</v>
      </c>
      <c r="T18" s="212"/>
      <c r="U18" s="212"/>
      <c r="V18" s="212"/>
      <c r="W18" s="213"/>
      <c r="X18" s="191"/>
      <c r="Y18" s="79" t="str">
        <f>$Y$16</f>
        <v>Fernseher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$O$8 &amp; " "</f>
        <v xml:space="preserve">Schmiddi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$AW$8</f>
        <v xml:space="preserve"> Ratze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2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2</v>
      </c>
      <c r="CA18" s="154"/>
      <c r="CB18" s="154"/>
      <c r="CC18" s="154"/>
      <c r="CD18" s="155"/>
      <c r="CE18" s="116"/>
      <c r="CF18" s="16">
        <f t="shared" si="0"/>
        <v>1</v>
      </c>
      <c r="CG18" s="16">
        <f t="shared" si="1"/>
        <v>0</v>
      </c>
      <c r="CH18" s="16">
        <f t="shared" si="2"/>
        <v>1</v>
      </c>
      <c r="CI18" s="16">
        <f t="shared" si="3"/>
        <v>0</v>
      </c>
      <c r="CJ18" s="116"/>
    </row>
    <row r="19" spans="1:88" s="1" customFormat="1" ht="11.25" customHeight="1" x14ac:dyDescent="0.25">
      <c r="A19" s="19"/>
      <c r="B19" s="115"/>
      <c r="C19" s="145"/>
      <c r="D19" s="146"/>
      <c r="E19" s="146"/>
      <c r="F19" s="147"/>
      <c r="G19" s="192"/>
      <c r="H19" s="79">
        <f>H18+1</f>
        <v>4</v>
      </c>
      <c r="I19" s="80"/>
      <c r="J19" s="80"/>
      <c r="K19" s="81"/>
      <c r="L19" s="191"/>
      <c r="M19" s="79" t="str">
        <f t="shared" si="4"/>
        <v>19.3.</v>
      </c>
      <c r="N19" s="80"/>
      <c r="O19" s="80"/>
      <c r="P19" s="80"/>
      <c r="Q19" s="81"/>
      <c r="R19" s="191"/>
      <c r="S19" s="161">
        <f>S18+$C$14</f>
        <v>0.92083333333333328</v>
      </c>
      <c r="T19" s="212"/>
      <c r="U19" s="212"/>
      <c r="V19" s="212"/>
      <c r="W19" s="213"/>
      <c r="X19" s="191"/>
      <c r="Y19" s="79" t="str">
        <f>$Y$16</f>
        <v>Fernseher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59" t="str">
        <f>$AF$8 &amp; " "</f>
        <v xml:space="preserve">Patrick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1" t="s">
        <v>2</v>
      </c>
      <c r="AZ19" s="190"/>
      <c r="BA19" s="79"/>
      <c r="BB19" s="157" t="str">
        <f>" " &amp; $BN$8</f>
        <v xml:space="preserve"> Jule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1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1</v>
      </c>
      <c r="CA19" s="154"/>
      <c r="CB19" s="154"/>
      <c r="CC19" s="154"/>
      <c r="CD19" s="155"/>
      <c r="CE19" s="116"/>
      <c r="CF19" s="16">
        <f t="shared" si="0"/>
        <v>1</v>
      </c>
      <c r="CG19" s="16">
        <f t="shared" si="1"/>
        <v>0</v>
      </c>
      <c r="CH19" s="16">
        <f t="shared" si="2"/>
        <v>1</v>
      </c>
      <c r="CI19" s="16">
        <f t="shared" si="3"/>
        <v>0</v>
      </c>
      <c r="CJ19" s="116"/>
    </row>
    <row r="20" spans="1:88" s="1" customFormat="1" ht="11.25" customHeight="1" x14ac:dyDescent="0.25">
      <c r="A20" s="19"/>
      <c r="B20" s="115"/>
      <c r="C20" s="145"/>
      <c r="D20" s="146"/>
      <c r="E20" s="146"/>
      <c r="F20" s="147"/>
      <c r="G20" s="192"/>
      <c r="H20" s="79">
        <f>H19+1</f>
        <v>5</v>
      </c>
      <c r="I20" s="80"/>
      <c r="J20" s="80"/>
      <c r="K20" s="81"/>
      <c r="L20" s="191"/>
      <c r="M20" s="79" t="str">
        <f t="shared" si="4"/>
        <v>19.3.</v>
      </c>
      <c r="N20" s="80"/>
      <c r="O20" s="80"/>
      <c r="P20" s="80"/>
      <c r="Q20" s="81"/>
      <c r="R20" s="191"/>
      <c r="S20" s="161">
        <f>S19+$C$14</f>
        <v>0.92916666666666659</v>
      </c>
      <c r="T20" s="212"/>
      <c r="U20" s="212"/>
      <c r="V20" s="212"/>
      <c r="W20" s="213"/>
      <c r="X20" s="191"/>
      <c r="Y20" s="79" t="str">
        <f>$Y$16</f>
        <v>Fernseher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59" t="str">
        <f>$BN$8 &amp; " "</f>
        <v xml:space="preserve">Jule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1" t="s">
        <v>2</v>
      </c>
      <c r="AZ20" s="190"/>
      <c r="BA20" s="79"/>
      <c r="BB20" s="156" t="str">
        <f>" " &amp; $O$8</f>
        <v xml:space="preserve"> Schmiddi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91"/>
      <c r="BR20" s="153">
        <v>1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1</v>
      </c>
      <c r="CA20" s="154"/>
      <c r="CB20" s="154"/>
      <c r="CC20" s="154"/>
      <c r="CD20" s="155"/>
      <c r="CE20" s="116"/>
      <c r="CF20" s="16">
        <f t="shared" si="0"/>
        <v>1</v>
      </c>
      <c r="CG20" s="16">
        <f t="shared" si="1"/>
        <v>0</v>
      </c>
      <c r="CH20" s="16">
        <f t="shared" si="2"/>
        <v>1</v>
      </c>
      <c r="CI20" s="16">
        <f t="shared" si="3"/>
        <v>0</v>
      </c>
      <c r="CJ20" s="116"/>
    </row>
    <row r="21" spans="1:88" s="1" customFormat="1" ht="11.25" customHeight="1" x14ac:dyDescent="0.25">
      <c r="A21" s="19"/>
      <c r="B21" s="115"/>
      <c r="C21" s="148"/>
      <c r="D21" s="149"/>
      <c r="E21" s="149"/>
      <c r="F21" s="150"/>
      <c r="G21" s="192"/>
      <c r="H21" s="79">
        <f>H20+1</f>
        <v>6</v>
      </c>
      <c r="I21" s="80"/>
      <c r="J21" s="80"/>
      <c r="K21" s="81"/>
      <c r="L21" s="191"/>
      <c r="M21" s="79" t="str">
        <f t="shared" si="4"/>
        <v>19.3.</v>
      </c>
      <c r="N21" s="80"/>
      <c r="O21" s="80"/>
      <c r="P21" s="80"/>
      <c r="Q21" s="81"/>
      <c r="R21" s="191"/>
      <c r="S21" s="161">
        <f>S20+$C$14</f>
        <v>0.93749999999999989</v>
      </c>
      <c r="T21" s="212"/>
      <c r="U21" s="212"/>
      <c r="V21" s="212"/>
      <c r="W21" s="213"/>
      <c r="X21" s="191"/>
      <c r="Y21" s="79" t="str">
        <f>$Y$16</f>
        <v>Fernseher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59" t="str">
        <f>$AF$8 &amp; " "</f>
        <v xml:space="preserve">Patrick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1" t="s">
        <v>2</v>
      </c>
      <c r="AZ21" s="190"/>
      <c r="BA21" s="79"/>
      <c r="BB21" s="157" t="str">
        <f>" " &amp; $AW$8</f>
        <v xml:space="preserve"> Ratze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0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1</v>
      </c>
      <c r="CA21" s="154"/>
      <c r="CB21" s="154"/>
      <c r="CC21" s="154"/>
      <c r="CD21" s="155"/>
      <c r="CE21" s="116"/>
      <c r="CF21" s="16">
        <f t="shared" si="0"/>
        <v>1</v>
      </c>
      <c r="CG21" s="16">
        <f t="shared" si="1"/>
        <v>0</v>
      </c>
      <c r="CH21" s="16">
        <f t="shared" si="2"/>
        <v>0</v>
      </c>
      <c r="CI21" s="16">
        <f t="shared" si="3"/>
        <v>1</v>
      </c>
      <c r="CJ21" s="116"/>
    </row>
    <row r="22" spans="1:88" s="1" customFormat="1" ht="7.5" customHeight="1" x14ac:dyDescent="0.25">
      <c r="A22" s="19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16"/>
      <c r="CF22" s="16"/>
      <c r="CG22" s="16"/>
      <c r="CH22" s="16"/>
      <c r="CI22" s="16"/>
      <c r="CJ22" s="116"/>
    </row>
    <row r="23" spans="1:88" s="1" customFormat="1" ht="11.25" customHeight="1" x14ac:dyDescent="0.25">
      <c r="A23" s="19"/>
      <c r="B23" s="115"/>
      <c r="C23" s="142" t="s">
        <v>11</v>
      </c>
      <c r="D23" s="143"/>
      <c r="E23" s="143"/>
      <c r="F23" s="144"/>
      <c r="G23" s="192"/>
      <c r="H23" s="79">
        <f>H21+1</f>
        <v>7</v>
      </c>
      <c r="I23" s="80"/>
      <c r="J23" s="80"/>
      <c r="K23" s="81"/>
      <c r="L23" s="191"/>
      <c r="M23" s="79" t="str">
        <f t="shared" ref="M23:M28" si="5">$M$16</f>
        <v>19.3.</v>
      </c>
      <c r="N23" s="80"/>
      <c r="O23" s="80"/>
      <c r="P23" s="80"/>
      <c r="Q23" s="81"/>
      <c r="R23" s="191"/>
      <c r="S23" s="161">
        <f>S21+$C$14</f>
        <v>0.94583333333333319</v>
      </c>
      <c r="T23" s="80"/>
      <c r="U23" s="80"/>
      <c r="V23" s="80"/>
      <c r="W23" s="81"/>
      <c r="X23" s="191"/>
      <c r="Y23" s="79" t="str">
        <f t="shared" ref="Y23:Y28" si="6">$Y$16</f>
        <v>Fernseher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59" t="str">
        <f>$AF$8 &amp; " "</f>
        <v xml:space="preserve">Patrick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1" t="s">
        <v>2</v>
      </c>
      <c r="AZ23" s="190"/>
      <c r="BA23" s="79"/>
      <c r="BB23" s="156" t="str">
        <f>" " &amp; $O$8</f>
        <v xml:space="preserve"> Schmiddi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91"/>
      <c r="BR23" s="153">
        <v>0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0</v>
      </c>
      <c r="CA23" s="154"/>
      <c r="CB23" s="154"/>
      <c r="CC23" s="154"/>
      <c r="CD23" s="155"/>
      <c r="CE23" s="116"/>
      <c r="CF23" s="16">
        <f t="shared" ref="CF23:CF28" si="7">IF(AND(ISNUMBER(BR23),ISNUMBER(BZ23)),1,0)</f>
        <v>1</v>
      </c>
      <c r="CG23" s="16">
        <f t="shared" ref="CG23:CG28" si="8">IF(OR(ISBLANK(BR23),ISBLANK(BZ23)),0,IF(BR23&gt;BZ23,1,0))</f>
        <v>0</v>
      </c>
      <c r="CH23" s="16">
        <f t="shared" ref="CH23:CH28" si="9">IF(OR(ISBLANK(BR23),ISBLANK(BZ23)),0,IF(BR23=BZ23,1,0))</f>
        <v>1</v>
      </c>
      <c r="CI23" s="16">
        <f t="shared" ref="CI23:CI28" si="10">IF(OR(ISBLANK(BR23),ISBLANK(BZ23)),0,IF(BR23&lt;BZ23,1,0))</f>
        <v>0</v>
      </c>
      <c r="CJ23" s="116"/>
    </row>
    <row r="24" spans="1:88" s="1" customFormat="1" ht="11.25" customHeight="1" x14ac:dyDescent="0.25">
      <c r="A24" s="19"/>
      <c r="B24" s="115"/>
      <c r="C24" s="145"/>
      <c r="D24" s="146"/>
      <c r="E24" s="146"/>
      <c r="F24" s="147"/>
      <c r="G24" s="192"/>
      <c r="H24" s="79">
        <f>H23+1</f>
        <v>8</v>
      </c>
      <c r="I24" s="80"/>
      <c r="J24" s="80"/>
      <c r="K24" s="81"/>
      <c r="L24" s="191"/>
      <c r="M24" s="79" t="str">
        <f t="shared" si="5"/>
        <v>19.3.</v>
      </c>
      <c r="N24" s="80"/>
      <c r="O24" s="80"/>
      <c r="P24" s="80"/>
      <c r="Q24" s="81"/>
      <c r="R24" s="191"/>
      <c r="S24" s="161">
        <f>S23+$C$14</f>
        <v>0.9541666666666665</v>
      </c>
      <c r="T24" s="212"/>
      <c r="U24" s="212"/>
      <c r="V24" s="212"/>
      <c r="W24" s="213"/>
      <c r="X24" s="191"/>
      <c r="Y24" s="79" t="str">
        <f t="shared" si="6"/>
        <v>Fernseher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59" t="str">
        <f>$BN$8 &amp; " "</f>
        <v xml:space="preserve">Jule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1" t="s">
        <v>2</v>
      </c>
      <c r="AZ24" s="190"/>
      <c r="BA24" s="79"/>
      <c r="BB24" s="157" t="str">
        <f>" " &amp; $AW$8</f>
        <v xml:space="preserve"> Ratze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0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2</v>
      </c>
      <c r="CA24" s="154"/>
      <c r="CB24" s="154"/>
      <c r="CC24" s="154"/>
      <c r="CD24" s="155"/>
      <c r="CE24" s="116"/>
      <c r="CF24" s="16">
        <f t="shared" si="7"/>
        <v>1</v>
      </c>
      <c r="CG24" s="16">
        <f t="shared" si="8"/>
        <v>0</v>
      </c>
      <c r="CH24" s="16">
        <f t="shared" si="9"/>
        <v>0</v>
      </c>
      <c r="CI24" s="16">
        <f t="shared" si="10"/>
        <v>1</v>
      </c>
      <c r="CJ24" s="116"/>
    </row>
    <row r="25" spans="1:88" s="1" customFormat="1" ht="11.25" customHeight="1" x14ac:dyDescent="0.25">
      <c r="A25" s="19"/>
      <c r="B25" s="115"/>
      <c r="C25" s="145"/>
      <c r="D25" s="146"/>
      <c r="E25" s="146"/>
      <c r="F25" s="147"/>
      <c r="G25" s="192"/>
      <c r="H25" s="79">
        <f>H24+1</f>
        <v>9</v>
      </c>
      <c r="I25" s="80"/>
      <c r="J25" s="80"/>
      <c r="K25" s="81"/>
      <c r="L25" s="191"/>
      <c r="M25" s="79" t="str">
        <f t="shared" si="5"/>
        <v>19.3.</v>
      </c>
      <c r="N25" s="80"/>
      <c r="O25" s="80"/>
      <c r="P25" s="80"/>
      <c r="Q25" s="81"/>
      <c r="R25" s="191"/>
      <c r="S25" s="161">
        <f>S24+$C$14</f>
        <v>0.9624999999999998</v>
      </c>
      <c r="T25" s="212"/>
      <c r="U25" s="212"/>
      <c r="V25" s="212"/>
      <c r="W25" s="213"/>
      <c r="X25" s="191"/>
      <c r="Y25" s="79" t="str">
        <f t="shared" si="6"/>
        <v>Fernseher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59" t="str">
        <f>$AW$8 &amp; " "</f>
        <v xml:space="preserve">Ratze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1" t="s">
        <v>2</v>
      </c>
      <c r="AZ25" s="190"/>
      <c r="BA25" s="79"/>
      <c r="BB25" s="156" t="str">
        <f>" " &amp; $O$8</f>
        <v xml:space="preserve"> Schmiddi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91"/>
      <c r="BR25" s="153">
        <v>2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2</v>
      </c>
      <c r="CA25" s="154"/>
      <c r="CB25" s="154"/>
      <c r="CC25" s="154"/>
      <c r="CD25" s="155"/>
      <c r="CE25" s="116"/>
      <c r="CF25" s="16">
        <f t="shared" si="7"/>
        <v>1</v>
      </c>
      <c r="CG25" s="16">
        <f t="shared" si="8"/>
        <v>0</v>
      </c>
      <c r="CH25" s="16">
        <f t="shared" si="9"/>
        <v>1</v>
      </c>
      <c r="CI25" s="16">
        <f t="shared" si="10"/>
        <v>0</v>
      </c>
      <c r="CJ25" s="116"/>
    </row>
    <row r="26" spans="1:88" s="1" customFormat="1" ht="11.25" customHeight="1" x14ac:dyDescent="0.25">
      <c r="A26" s="19"/>
      <c r="B26" s="115"/>
      <c r="C26" s="145"/>
      <c r="D26" s="146"/>
      <c r="E26" s="146"/>
      <c r="F26" s="147"/>
      <c r="G26" s="192"/>
      <c r="H26" s="79">
        <f>H25+1</f>
        <v>10</v>
      </c>
      <c r="I26" s="80"/>
      <c r="J26" s="80"/>
      <c r="K26" s="81"/>
      <c r="L26" s="191"/>
      <c r="M26" s="79" t="str">
        <f t="shared" si="5"/>
        <v>19.3.</v>
      </c>
      <c r="N26" s="80"/>
      <c r="O26" s="80"/>
      <c r="P26" s="80"/>
      <c r="Q26" s="81"/>
      <c r="R26" s="191"/>
      <c r="S26" s="161">
        <f>S25+$C$14</f>
        <v>0.9708333333333331</v>
      </c>
      <c r="T26" s="212"/>
      <c r="U26" s="212"/>
      <c r="V26" s="212"/>
      <c r="W26" s="213"/>
      <c r="X26" s="191"/>
      <c r="Y26" s="79" t="str">
        <f t="shared" si="6"/>
        <v>Fernseher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91"/>
      <c r="AJ26" s="159" t="str">
        <f>$BN$8 &amp; " "</f>
        <v xml:space="preserve">Jule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1" t="s">
        <v>2</v>
      </c>
      <c r="AZ26" s="190"/>
      <c r="BA26" s="79"/>
      <c r="BB26" s="157" t="str">
        <f>" " &amp; $AF$8</f>
        <v xml:space="preserve"> Patrick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91"/>
      <c r="BR26" s="153">
        <v>3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0</v>
      </c>
      <c r="CA26" s="154"/>
      <c r="CB26" s="154"/>
      <c r="CC26" s="154"/>
      <c r="CD26" s="155"/>
      <c r="CE26" s="116"/>
      <c r="CF26" s="16">
        <f t="shared" si="7"/>
        <v>1</v>
      </c>
      <c r="CG26" s="16">
        <f t="shared" si="8"/>
        <v>1</v>
      </c>
      <c r="CH26" s="16">
        <f t="shared" si="9"/>
        <v>0</v>
      </c>
      <c r="CI26" s="16">
        <f t="shared" si="10"/>
        <v>0</v>
      </c>
      <c r="CJ26" s="116"/>
    </row>
    <row r="27" spans="1:88" s="1" customFormat="1" ht="11.25" customHeight="1" x14ac:dyDescent="0.25">
      <c r="A27" s="19"/>
      <c r="B27" s="115"/>
      <c r="C27" s="145"/>
      <c r="D27" s="146"/>
      <c r="E27" s="146"/>
      <c r="F27" s="147"/>
      <c r="G27" s="192"/>
      <c r="H27" s="79">
        <f>H26+1</f>
        <v>11</v>
      </c>
      <c r="I27" s="80"/>
      <c r="J27" s="80"/>
      <c r="K27" s="81"/>
      <c r="L27" s="191"/>
      <c r="M27" s="79" t="str">
        <f t="shared" si="5"/>
        <v>19.3.</v>
      </c>
      <c r="N27" s="80"/>
      <c r="O27" s="80"/>
      <c r="P27" s="80"/>
      <c r="Q27" s="81"/>
      <c r="R27" s="191"/>
      <c r="S27" s="161">
        <f>S26+$C$14</f>
        <v>0.97916666666666641</v>
      </c>
      <c r="T27" s="212"/>
      <c r="U27" s="212"/>
      <c r="V27" s="212"/>
      <c r="W27" s="213"/>
      <c r="X27" s="191"/>
      <c r="Y27" s="79" t="str">
        <f t="shared" si="6"/>
        <v>Fernseher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$O$8 &amp; " "</f>
        <v xml:space="preserve">Schmiddi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$BN$8</f>
        <v xml:space="preserve"> Jule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3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3</v>
      </c>
      <c r="CA27" s="154"/>
      <c r="CB27" s="154"/>
      <c r="CC27" s="154"/>
      <c r="CD27" s="155"/>
      <c r="CE27" s="116"/>
      <c r="CF27" s="16">
        <f t="shared" si="7"/>
        <v>1</v>
      </c>
      <c r="CG27" s="16">
        <f t="shared" si="8"/>
        <v>0</v>
      </c>
      <c r="CH27" s="16">
        <f t="shared" si="9"/>
        <v>1</v>
      </c>
      <c r="CI27" s="16">
        <f t="shared" si="10"/>
        <v>0</v>
      </c>
      <c r="CJ27" s="116"/>
    </row>
    <row r="28" spans="1:88" s="1" customFormat="1" ht="11.25" customHeight="1" x14ac:dyDescent="0.25">
      <c r="A28" s="19"/>
      <c r="B28" s="115"/>
      <c r="C28" s="148"/>
      <c r="D28" s="149"/>
      <c r="E28" s="149"/>
      <c r="F28" s="150"/>
      <c r="G28" s="192"/>
      <c r="H28" s="79">
        <f>H27+1</f>
        <v>12</v>
      </c>
      <c r="I28" s="80"/>
      <c r="J28" s="80"/>
      <c r="K28" s="81"/>
      <c r="L28" s="191"/>
      <c r="M28" s="79" t="str">
        <f t="shared" si="5"/>
        <v>19.3.</v>
      </c>
      <c r="N28" s="80"/>
      <c r="O28" s="80"/>
      <c r="P28" s="80"/>
      <c r="Q28" s="81"/>
      <c r="R28" s="191"/>
      <c r="S28" s="161">
        <f>S27+$C$14</f>
        <v>0.98749999999999971</v>
      </c>
      <c r="T28" s="212"/>
      <c r="U28" s="212"/>
      <c r="V28" s="212"/>
      <c r="W28" s="213"/>
      <c r="X28" s="191"/>
      <c r="Y28" s="79" t="str">
        <f t="shared" si="6"/>
        <v>Fernseher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59" t="str">
        <f>$AW$8 &amp; " "</f>
        <v xml:space="preserve">Ratze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1" t="s">
        <v>2</v>
      </c>
      <c r="AZ28" s="190"/>
      <c r="BA28" s="79"/>
      <c r="BB28" s="157" t="str">
        <f>" " &amp; $AF$8</f>
        <v xml:space="preserve"> Patrick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3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2</v>
      </c>
      <c r="CA28" s="154"/>
      <c r="CB28" s="154"/>
      <c r="CC28" s="154"/>
      <c r="CD28" s="155"/>
      <c r="CE28" s="116"/>
      <c r="CF28" s="16">
        <f t="shared" si="7"/>
        <v>1</v>
      </c>
      <c r="CG28" s="16">
        <f t="shared" si="8"/>
        <v>1</v>
      </c>
      <c r="CH28" s="16">
        <f t="shared" si="9"/>
        <v>0</v>
      </c>
      <c r="CI28" s="16">
        <f t="shared" si="10"/>
        <v>0</v>
      </c>
      <c r="CJ28" s="116"/>
    </row>
    <row r="29" spans="1:88" s="1" customFormat="1" ht="7.5" customHeight="1" x14ac:dyDescent="0.25">
      <c r="A29" s="19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16"/>
      <c r="CG29" s="16"/>
      <c r="CH29" s="16"/>
      <c r="CI29" s="16"/>
      <c r="CJ29" s="116"/>
    </row>
    <row r="30" spans="1:88" s="1" customFormat="1" ht="11.25" customHeight="1" x14ac:dyDescent="0.25">
      <c r="A30" s="1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16"/>
      <c r="CG30" s="16"/>
      <c r="CH30" s="16"/>
      <c r="CI30" s="16"/>
      <c r="CJ30" s="116"/>
    </row>
    <row r="31" spans="1:88" s="1" customFormat="1" ht="7.5" customHeight="1" x14ac:dyDescent="0.25">
      <c r="A31" s="19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4"/>
      <c r="CF31" s="16"/>
      <c r="CG31" s="16"/>
      <c r="CH31" s="16"/>
      <c r="CI31" s="16"/>
      <c r="CJ31" s="116"/>
    </row>
    <row r="32" spans="1:88" s="2" customFormat="1" ht="15" customHeight="1" x14ac:dyDescent="0.25">
      <c r="A32" s="19"/>
      <c r="B32" s="115"/>
      <c r="C32" s="86" t="s">
        <v>12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8"/>
      <c r="CE32" s="116"/>
      <c r="CF32" s="4"/>
      <c r="CG32" s="4"/>
      <c r="CH32" s="4"/>
      <c r="CI32" s="4"/>
      <c r="CJ32" s="116"/>
    </row>
    <row r="33" spans="1:88" s="1" customFormat="1" ht="7.5" customHeight="1" x14ac:dyDescent="0.25">
      <c r="A33" s="19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6"/>
      <c r="CF33" s="16"/>
      <c r="CG33" s="16"/>
      <c r="CH33" s="16"/>
      <c r="CI33" s="16"/>
      <c r="CJ33" s="116"/>
    </row>
    <row r="34" spans="1:88" s="9" customFormat="1" x14ac:dyDescent="0.25">
      <c r="A34" s="19"/>
      <c r="B34" s="11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 t="str">
        <f>$O$8</f>
        <v>Schmiddi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18" t="str">
        <f>$AF$8</f>
        <v>Patrick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7"/>
      <c r="AW34" s="118" t="str">
        <f>$AW$8</f>
        <v>Ratze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87"/>
      <c r="BN34" s="74" t="str">
        <f>$BN$8</f>
        <v>Jule</v>
      </c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116"/>
      <c r="CJ34" s="116"/>
    </row>
    <row r="35" spans="1:88" x14ac:dyDescent="0.25">
      <c r="A35" s="19"/>
      <c r="B35" s="115"/>
      <c r="C35" s="101" t="str">
        <f>" " &amp; $O$8</f>
        <v xml:space="preserve"> Schmiddi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3" t="s">
        <v>13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92">
        <f>IF(ISBLANK(BR16),"",BR16)</f>
        <v>2</v>
      </c>
      <c r="AG35" s="93"/>
      <c r="AH35" s="93"/>
      <c r="AI35" s="93"/>
      <c r="AJ35" s="93"/>
      <c r="AK35" s="93"/>
      <c r="AL35" s="93"/>
      <c r="AM35" s="93" t="s">
        <v>2</v>
      </c>
      <c r="AN35" s="93"/>
      <c r="AO35" s="93"/>
      <c r="AP35" s="93">
        <f>IF(ISBLANK(BZ16),"",BZ16)</f>
        <v>0</v>
      </c>
      <c r="AQ35" s="93"/>
      <c r="AR35" s="93"/>
      <c r="AS35" s="93"/>
      <c r="AT35" s="93"/>
      <c r="AU35" s="93"/>
      <c r="AV35" s="95"/>
      <c r="AW35" s="92">
        <f>IF(ISBLANK(BR18),"",BR18)</f>
        <v>2</v>
      </c>
      <c r="AX35" s="93"/>
      <c r="AY35" s="93"/>
      <c r="AZ35" s="93"/>
      <c r="BA35" s="93"/>
      <c r="BB35" s="93"/>
      <c r="BC35" s="93"/>
      <c r="BD35" s="93" t="s">
        <v>2</v>
      </c>
      <c r="BE35" s="93"/>
      <c r="BF35" s="93"/>
      <c r="BG35" s="93">
        <f>IF(ISBLANK(BZ18),"",BZ18)</f>
        <v>2</v>
      </c>
      <c r="BH35" s="93"/>
      <c r="BI35" s="93"/>
      <c r="BJ35" s="93"/>
      <c r="BK35" s="93"/>
      <c r="BL35" s="93"/>
      <c r="BM35" s="95"/>
      <c r="BN35" s="92">
        <f>IF(ISBLANK(BR27),"",BR27)</f>
        <v>3</v>
      </c>
      <c r="BO35" s="93"/>
      <c r="BP35" s="93"/>
      <c r="BQ35" s="93"/>
      <c r="BR35" s="93"/>
      <c r="BS35" s="93"/>
      <c r="BT35" s="93"/>
      <c r="BU35" s="93" t="s">
        <v>2</v>
      </c>
      <c r="BV35" s="93"/>
      <c r="BW35" s="93"/>
      <c r="BX35" s="93">
        <f>IF(ISBLANK(BZ27),"",BZ27)</f>
        <v>3</v>
      </c>
      <c r="BY35" s="93"/>
      <c r="BZ35" s="93"/>
      <c r="CA35" s="93"/>
      <c r="CB35" s="93"/>
      <c r="CC35" s="93"/>
      <c r="CD35" s="95"/>
      <c r="CE35" s="116"/>
      <c r="CJ35" s="116"/>
    </row>
    <row r="36" spans="1:88" x14ac:dyDescent="0.25">
      <c r="A36" s="19"/>
      <c r="B36" s="115"/>
      <c r="C36" s="101" t="str">
        <f>" " &amp; $AF$8</f>
        <v xml:space="preserve"> Patrick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2">
        <f>IF(ISBLANK(BR23),"",BR23)</f>
        <v>0</v>
      </c>
      <c r="P36" s="93"/>
      <c r="Q36" s="93"/>
      <c r="R36" s="93"/>
      <c r="S36" s="93"/>
      <c r="T36" s="93"/>
      <c r="U36" s="93"/>
      <c r="V36" s="93" t="s">
        <v>2</v>
      </c>
      <c r="W36" s="93"/>
      <c r="X36" s="93"/>
      <c r="Y36" s="93">
        <f>IF(ISBLANK(BZ23),"",BZ23)</f>
        <v>0</v>
      </c>
      <c r="Z36" s="93"/>
      <c r="AA36" s="93"/>
      <c r="AB36" s="93"/>
      <c r="AC36" s="93"/>
      <c r="AD36" s="93"/>
      <c r="AE36" s="95"/>
      <c r="AF36" s="73" t="s">
        <v>13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92">
        <f>IF(ISBLANK(BR21),"",BR21)</f>
        <v>0</v>
      </c>
      <c r="AX36" s="93"/>
      <c r="AY36" s="93"/>
      <c r="AZ36" s="93"/>
      <c r="BA36" s="93"/>
      <c r="BB36" s="93"/>
      <c r="BC36" s="93"/>
      <c r="BD36" s="93" t="s">
        <v>2</v>
      </c>
      <c r="BE36" s="93"/>
      <c r="BF36" s="93"/>
      <c r="BG36" s="93">
        <f>IF(ISBLANK(BZ21),"",BZ21)</f>
        <v>1</v>
      </c>
      <c r="BH36" s="93"/>
      <c r="BI36" s="93"/>
      <c r="BJ36" s="93"/>
      <c r="BK36" s="93"/>
      <c r="BL36" s="93"/>
      <c r="BM36" s="95"/>
      <c r="BN36" s="92">
        <f>IF(ISBLANK(BR19),"",BZ19)</f>
        <v>1</v>
      </c>
      <c r="BO36" s="93"/>
      <c r="BP36" s="93"/>
      <c r="BQ36" s="93"/>
      <c r="BR36" s="93"/>
      <c r="BS36" s="93"/>
      <c r="BT36" s="93"/>
      <c r="BU36" s="93" t="s">
        <v>2</v>
      </c>
      <c r="BV36" s="93"/>
      <c r="BW36" s="93"/>
      <c r="BX36" s="93">
        <f>IF(ISBLANK(BZ19),"",BZ19)</f>
        <v>1</v>
      </c>
      <c r="BY36" s="93"/>
      <c r="BZ36" s="93"/>
      <c r="CA36" s="93"/>
      <c r="CB36" s="93"/>
      <c r="CC36" s="93"/>
      <c r="CD36" s="95"/>
      <c r="CE36" s="116"/>
      <c r="CJ36" s="116"/>
    </row>
    <row r="37" spans="1:88" x14ac:dyDescent="0.25">
      <c r="A37" s="19"/>
      <c r="B37" s="115"/>
      <c r="C37" s="101" t="str">
        <f>" " &amp; $AW$8</f>
        <v xml:space="preserve"> Ratze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92">
        <f>IF(ISBLANK(BR25),"",BR25)</f>
        <v>2</v>
      </c>
      <c r="P37" s="93"/>
      <c r="Q37" s="93"/>
      <c r="R37" s="93"/>
      <c r="S37" s="93"/>
      <c r="T37" s="93"/>
      <c r="U37" s="93"/>
      <c r="V37" s="93" t="s">
        <v>2</v>
      </c>
      <c r="W37" s="93"/>
      <c r="X37" s="93"/>
      <c r="Y37" s="93">
        <f>IF(ISBLANK(BZ25),"",BZ25)</f>
        <v>2</v>
      </c>
      <c r="Z37" s="93"/>
      <c r="AA37" s="93"/>
      <c r="AB37" s="93"/>
      <c r="AC37" s="93"/>
      <c r="AD37" s="93"/>
      <c r="AE37" s="95"/>
      <c r="AF37" s="92">
        <f>IF(ISBLANK(BR28),"",BR28)</f>
        <v>3</v>
      </c>
      <c r="AG37" s="93"/>
      <c r="AH37" s="93"/>
      <c r="AI37" s="93"/>
      <c r="AJ37" s="93"/>
      <c r="AK37" s="93"/>
      <c r="AL37" s="93"/>
      <c r="AM37" s="93" t="s">
        <v>2</v>
      </c>
      <c r="AN37" s="93"/>
      <c r="AO37" s="93"/>
      <c r="AP37" s="93">
        <f>IF(ISBLANK(BZ28),"",BZ28)</f>
        <v>2</v>
      </c>
      <c r="AQ37" s="93"/>
      <c r="AR37" s="93"/>
      <c r="AS37" s="93"/>
      <c r="AT37" s="93"/>
      <c r="AU37" s="93"/>
      <c r="AV37" s="95"/>
      <c r="AW37" s="73" t="s">
        <v>13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92">
        <f>IF(ISBLANK(BR17),"",BR17)</f>
        <v>2</v>
      </c>
      <c r="BO37" s="93"/>
      <c r="BP37" s="93"/>
      <c r="BQ37" s="93"/>
      <c r="BR37" s="93"/>
      <c r="BS37" s="93"/>
      <c r="BT37" s="93"/>
      <c r="BU37" s="93" t="s">
        <v>2</v>
      </c>
      <c r="BV37" s="93"/>
      <c r="BW37" s="93"/>
      <c r="BX37" s="93">
        <f>IF(ISBLANK(BZ17),"",BZ17)</f>
        <v>0</v>
      </c>
      <c r="BY37" s="93"/>
      <c r="BZ37" s="93"/>
      <c r="CA37" s="93"/>
      <c r="CB37" s="93"/>
      <c r="CC37" s="93"/>
      <c r="CD37" s="95"/>
      <c r="CE37" s="116"/>
      <c r="CJ37" s="116"/>
    </row>
    <row r="38" spans="1:88" x14ac:dyDescent="0.25">
      <c r="A38" s="19"/>
      <c r="B38" s="115"/>
      <c r="C38" s="101" t="str">
        <f>" " &amp; $BN$8</f>
        <v xml:space="preserve"> Jule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2">
        <f>IF(ISBLANK(BR20),"",BR20)</f>
        <v>1</v>
      </c>
      <c r="P38" s="93"/>
      <c r="Q38" s="93"/>
      <c r="R38" s="93"/>
      <c r="S38" s="93"/>
      <c r="T38" s="93"/>
      <c r="U38" s="93"/>
      <c r="V38" s="93" t="s">
        <v>2</v>
      </c>
      <c r="W38" s="93"/>
      <c r="X38" s="93"/>
      <c r="Y38" s="93">
        <f>IF(ISBLANK(BZ20),"",BZ20)</f>
        <v>1</v>
      </c>
      <c r="Z38" s="93"/>
      <c r="AA38" s="93"/>
      <c r="AB38" s="93"/>
      <c r="AC38" s="93"/>
      <c r="AD38" s="93"/>
      <c r="AE38" s="95"/>
      <c r="AF38" s="92">
        <f>IF(ISBLANK(BR26),"",BR26)</f>
        <v>3</v>
      </c>
      <c r="AG38" s="93"/>
      <c r="AH38" s="93"/>
      <c r="AI38" s="93"/>
      <c r="AJ38" s="93"/>
      <c r="AK38" s="93"/>
      <c r="AL38" s="93"/>
      <c r="AM38" s="93" t="s">
        <v>2</v>
      </c>
      <c r="AN38" s="93"/>
      <c r="AO38" s="93"/>
      <c r="AP38" s="93">
        <f>IF(ISBLANK(BZ26),"",BZ26)</f>
        <v>0</v>
      </c>
      <c r="AQ38" s="93"/>
      <c r="AR38" s="93"/>
      <c r="AS38" s="93"/>
      <c r="AT38" s="93"/>
      <c r="AU38" s="93"/>
      <c r="AV38" s="95"/>
      <c r="AW38" s="92">
        <f>IF(ISBLANK(BR24),"",BR24)</f>
        <v>0</v>
      </c>
      <c r="AX38" s="93"/>
      <c r="AY38" s="93"/>
      <c r="AZ38" s="93"/>
      <c r="BA38" s="93"/>
      <c r="BB38" s="93"/>
      <c r="BC38" s="93"/>
      <c r="BD38" s="93" t="s">
        <v>2</v>
      </c>
      <c r="BE38" s="93"/>
      <c r="BF38" s="93"/>
      <c r="BG38" s="93">
        <f>IF(ISBLANK(BZ24),"",BZ24)</f>
        <v>2</v>
      </c>
      <c r="BH38" s="93"/>
      <c r="BI38" s="93"/>
      <c r="BJ38" s="93"/>
      <c r="BK38" s="93"/>
      <c r="BL38" s="93"/>
      <c r="BM38" s="95"/>
      <c r="BN38" s="73" t="s">
        <v>13</v>
      </c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5"/>
      <c r="CE38" s="116"/>
      <c r="CJ38" s="116"/>
    </row>
    <row r="39" spans="1:88" s="1" customFormat="1" ht="7.5" customHeight="1" x14ac:dyDescent="0.25">
      <c r="A39" s="1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9"/>
      <c r="CF39" s="16"/>
      <c r="CG39" s="16"/>
      <c r="CH39" s="16"/>
      <c r="CI39" s="16"/>
      <c r="CJ39" s="116"/>
    </row>
    <row r="40" spans="1:88" s="1" customFormat="1" ht="11.25" hidden="1" customHeight="1" x14ac:dyDescent="0.25">
      <c r="A40" s="1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6"/>
      <c r="CG40" s="16"/>
      <c r="CH40" s="16"/>
      <c r="CI40" s="16"/>
      <c r="CJ40" s="116"/>
    </row>
    <row r="41" spans="1:88" s="1" customFormat="1" ht="7.5" hidden="1" customHeight="1" x14ac:dyDescent="0.25">
      <c r="A41" s="19"/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4"/>
      <c r="CF41" s="16"/>
      <c r="CG41" s="16"/>
      <c r="CH41" s="16"/>
      <c r="CI41" s="16"/>
      <c r="CJ41" s="116"/>
    </row>
    <row r="42" spans="1:88" s="1" customFormat="1" ht="15" hidden="1" customHeight="1" x14ac:dyDescent="0.25">
      <c r="A42" s="19"/>
      <c r="B42" s="115"/>
      <c r="C42" s="86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8"/>
      <c r="CE42" s="116"/>
      <c r="CF42" s="16"/>
      <c r="CG42" s="16"/>
      <c r="CH42" s="16"/>
      <c r="CI42" s="16"/>
      <c r="CJ42" s="116"/>
    </row>
    <row r="43" spans="1:88" s="1" customFormat="1" ht="7.5" hidden="1" customHeight="1" x14ac:dyDescent="0.25">
      <c r="A43" s="1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6"/>
      <c r="CF43" s="16"/>
      <c r="CG43" s="16"/>
      <c r="CH43" s="16"/>
      <c r="CI43" s="16"/>
      <c r="CJ43" s="116"/>
    </row>
    <row r="44" spans="1:88" s="3" customFormat="1" ht="11.25" hidden="1" customHeight="1" x14ac:dyDescent="0.25">
      <c r="A44" s="19"/>
      <c r="B44" s="115"/>
      <c r="C44" s="117" t="s">
        <v>15</v>
      </c>
      <c r="D44" s="117"/>
      <c r="E44" s="117"/>
      <c r="F44" s="117"/>
      <c r="G44" s="117"/>
      <c r="H44" s="101" t="str">
        <f>" Spieler"</f>
        <v xml:space="preserve"> Spieler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17" t="s">
        <v>16</v>
      </c>
      <c r="U44" s="117"/>
      <c r="V44" s="117"/>
      <c r="W44" s="117"/>
      <c r="X44" s="117"/>
      <c r="Y44" s="73"/>
      <c r="Z44" s="118" t="s">
        <v>17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 t="s">
        <v>18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75" t="s">
        <v>19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 t="s">
        <v>20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73"/>
      <c r="BS44" s="120" t="s">
        <v>21</v>
      </c>
      <c r="BT44" s="117"/>
      <c r="BU44" s="117"/>
      <c r="BV44" s="117"/>
      <c r="BW44" s="117"/>
      <c r="BX44" s="73" t="s">
        <v>22</v>
      </c>
      <c r="BY44" s="74"/>
      <c r="BZ44" s="74"/>
      <c r="CA44" s="74"/>
      <c r="CB44" s="96" t="s">
        <v>56</v>
      </c>
      <c r="CC44" s="74"/>
      <c r="CD44" s="75"/>
      <c r="CE44" s="116"/>
      <c r="CF44" s="5"/>
      <c r="CG44" s="5"/>
      <c r="CH44" s="5"/>
      <c r="CI44" s="5"/>
      <c r="CJ44" s="116"/>
    </row>
    <row r="45" spans="1:88" s="1" customFormat="1" ht="11.25" hidden="1" customHeight="1" x14ac:dyDescent="0.25">
      <c r="A45" s="19"/>
      <c r="B45" s="115"/>
      <c r="C45" s="206">
        <f>IF(BX45="","",RANK(BX45,BX$45:BX$48,0)+ROW(A1)%%)</f>
        <v>2.0001000000000002</v>
      </c>
      <c r="D45" s="207"/>
      <c r="E45" s="207"/>
      <c r="F45" s="207"/>
      <c r="G45" s="208"/>
      <c r="H45" s="183" t="str">
        <f>" " &amp; $O$8</f>
        <v xml:space="preserve"> Schmiddi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92">
        <f>CF16+CF18+CF20+CF23+CF25+CF27</f>
        <v>6</v>
      </c>
      <c r="U45" s="93"/>
      <c r="V45" s="93"/>
      <c r="W45" s="93"/>
      <c r="X45" s="93"/>
      <c r="Y45" s="95"/>
      <c r="Z45" s="113">
        <f>CG16+CG18+CI20+CI23+CI25+CG27</f>
        <v>1</v>
      </c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4">
        <f>CH16+CH18+CH20+CH23+CH25+CH27</f>
        <v>5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111"/>
      <c r="AV45" s="94">
        <f>CI16+CI18+CG20+CG23+CG25+CI27</f>
        <v>0</v>
      </c>
      <c r="AW45" s="93"/>
      <c r="AX45" s="93"/>
      <c r="AY45" s="93"/>
      <c r="AZ45" s="93"/>
      <c r="BA45" s="93"/>
      <c r="BB45" s="93"/>
      <c r="BC45" s="93"/>
      <c r="BD45" s="93"/>
      <c r="BE45" s="93"/>
      <c r="BF45" s="111"/>
      <c r="BG45" s="92">
        <f>BR16+BR18+BZ20+BZ23+BZ25+BR27</f>
        <v>10</v>
      </c>
      <c r="BH45" s="93"/>
      <c r="BI45" s="93"/>
      <c r="BJ45" s="93"/>
      <c r="BK45" s="93"/>
      <c r="BL45" s="93" t="s">
        <v>2</v>
      </c>
      <c r="BM45" s="93"/>
      <c r="BN45" s="93">
        <f>BZ16+BZ18+BR20+BR23+BR25+BZ27</f>
        <v>8</v>
      </c>
      <c r="BO45" s="93"/>
      <c r="BP45" s="93"/>
      <c r="BQ45" s="93"/>
      <c r="BR45" s="111"/>
      <c r="BS45" s="94">
        <f>BG45-BN45</f>
        <v>2</v>
      </c>
      <c r="BT45" s="93"/>
      <c r="BU45" s="93"/>
      <c r="BV45" s="93"/>
      <c r="BW45" s="93"/>
      <c r="BX45" s="206">
        <f>(Z45*3)+AK45</f>
        <v>8</v>
      </c>
      <c r="BY45" s="207"/>
      <c r="BZ45" s="207"/>
      <c r="CA45" s="207"/>
      <c r="CB45" s="209">
        <f>BX45+ROW()/1000</f>
        <v>8.0449999999999999</v>
      </c>
      <c r="CC45" s="210"/>
      <c r="CD45" s="211"/>
      <c r="CE45" s="116"/>
      <c r="CF45" s="16"/>
      <c r="CG45" s="16"/>
      <c r="CH45" s="16"/>
      <c r="CI45" s="16"/>
      <c r="CJ45" s="116"/>
    </row>
    <row r="46" spans="1:88" s="1" customFormat="1" ht="11.25" hidden="1" customHeight="1" x14ac:dyDescent="0.25">
      <c r="A46" s="19"/>
      <c r="B46" s="115"/>
      <c r="C46" s="206">
        <f>IF(BX46="","",RANK(BX46,BX$45:BX$48,0)+ROW(A2)%%)</f>
        <v>4.0002000000000004</v>
      </c>
      <c r="D46" s="207"/>
      <c r="E46" s="207"/>
      <c r="F46" s="207"/>
      <c r="G46" s="208"/>
      <c r="H46" s="183" t="str">
        <f>" " &amp; $AF$8</f>
        <v xml:space="preserve"> Patrick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92">
        <f>CF16+CF19+CF21+CF23+CF26+CF28</f>
        <v>6</v>
      </c>
      <c r="U46" s="93"/>
      <c r="V46" s="93"/>
      <c r="W46" s="93"/>
      <c r="X46" s="93"/>
      <c r="Y46" s="95"/>
      <c r="Z46" s="113">
        <f>CI16+CG19+CG21+CG23+CI26+CI28</f>
        <v>0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4">
        <f>CH16+CH19+CH21+CH23+CH26+CH28</f>
        <v>2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111"/>
      <c r="AV46" s="94">
        <f>CG16+CI19+CI21+CI23+CG26+CG28</f>
        <v>4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111"/>
      <c r="BG46" s="92">
        <f>BZ16+BR19+BR21+BR23+BZ26+BZ28</f>
        <v>3</v>
      </c>
      <c r="BH46" s="93"/>
      <c r="BI46" s="93"/>
      <c r="BJ46" s="93"/>
      <c r="BK46" s="93"/>
      <c r="BL46" s="93" t="s">
        <v>2</v>
      </c>
      <c r="BM46" s="93"/>
      <c r="BN46" s="93">
        <f>BR16+BZ19+BZ21+BZ23+BR26+BR28</f>
        <v>10</v>
      </c>
      <c r="BO46" s="93"/>
      <c r="BP46" s="93"/>
      <c r="BQ46" s="93"/>
      <c r="BR46" s="111"/>
      <c r="BS46" s="94">
        <f>BG46-BN46</f>
        <v>-7</v>
      </c>
      <c r="BT46" s="93"/>
      <c r="BU46" s="93"/>
      <c r="BV46" s="93"/>
      <c r="BW46" s="93"/>
      <c r="BX46" s="206">
        <f>(Z46*3)+AK46</f>
        <v>2</v>
      </c>
      <c r="BY46" s="207"/>
      <c r="BZ46" s="207"/>
      <c r="CA46" s="207"/>
      <c r="CB46" s="209">
        <f>BX46+ROW()/1000</f>
        <v>2.0459999999999998</v>
      </c>
      <c r="CC46" s="210"/>
      <c r="CD46" s="211"/>
      <c r="CE46" s="116"/>
      <c r="CF46" s="16"/>
      <c r="CG46" s="16"/>
      <c r="CH46" s="16"/>
      <c r="CI46" s="16"/>
      <c r="CJ46" s="116"/>
    </row>
    <row r="47" spans="1:88" s="1" customFormat="1" ht="11.25" hidden="1" customHeight="1" x14ac:dyDescent="0.25">
      <c r="A47" s="19"/>
      <c r="B47" s="115"/>
      <c r="C47" s="206">
        <f>IF(BX47="","",RANK(BX47,BX$45:BX$48,0)+ROW(A3)%%)</f>
        <v>1.0003</v>
      </c>
      <c r="D47" s="207"/>
      <c r="E47" s="207"/>
      <c r="F47" s="207"/>
      <c r="G47" s="208"/>
      <c r="H47" s="183" t="str">
        <f>" " &amp; $AW$8</f>
        <v xml:space="preserve"> Ratze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92">
        <f>CF17+CF18+CF21+CF24+CF25+CF28</f>
        <v>6</v>
      </c>
      <c r="U47" s="93"/>
      <c r="V47" s="93"/>
      <c r="W47" s="93"/>
      <c r="X47" s="93"/>
      <c r="Y47" s="95"/>
      <c r="Z47" s="113">
        <f>CG17+CI18+CI21+CI24+CG25+CG28</f>
        <v>4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4">
        <f>CH17+CH18+CH21+CH24+CH25+CH28</f>
        <v>2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111"/>
      <c r="AV47" s="94">
        <f>CI17+CG18+CG21+CG24+CI25+CI28</f>
        <v>0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111"/>
      <c r="BG47" s="92">
        <f>BR17+BZ18+BZ21+BZ24+BR25+BR28</f>
        <v>12</v>
      </c>
      <c r="BH47" s="93"/>
      <c r="BI47" s="93"/>
      <c r="BJ47" s="93"/>
      <c r="BK47" s="93"/>
      <c r="BL47" s="93" t="s">
        <v>2</v>
      </c>
      <c r="BM47" s="93"/>
      <c r="BN47" s="93">
        <f>BZ17+BR18+BR21+BR24+BZ25+BZ28</f>
        <v>6</v>
      </c>
      <c r="BO47" s="93"/>
      <c r="BP47" s="93"/>
      <c r="BQ47" s="93"/>
      <c r="BR47" s="111"/>
      <c r="BS47" s="94">
        <f>BG47-BN47</f>
        <v>6</v>
      </c>
      <c r="BT47" s="93"/>
      <c r="BU47" s="93"/>
      <c r="BV47" s="93"/>
      <c r="BW47" s="93"/>
      <c r="BX47" s="206">
        <f>(Z47*3)+AK47</f>
        <v>14</v>
      </c>
      <c r="BY47" s="207"/>
      <c r="BZ47" s="207"/>
      <c r="CA47" s="207"/>
      <c r="CB47" s="209">
        <f>BX47+ROW()/1000</f>
        <v>14.047000000000001</v>
      </c>
      <c r="CC47" s="210"/>
      <c r="CD47" s="211"/>
      <c r="CE47" s="116"/>
      <c r="CF47" s="16"/>
      <c r="CG47" s="16"/>
      <c r="CH47" s="16"/>
      <c r="CI47" s="16"/>
      <c r="CJ47" s="116"/>
    </row>
    <row r="48" spans="1:88" s="1" customFormat="1" ht="11.25" hidden="1" customHeight="1" x14ac:dyDescent="0.25">
      <c r="A48" s="19"/>
      <c r="B48" s="115"/>
      <c r="C48" s="206">
        <f>IF(BX48="","",RANK(BX48,BX$45:BX$48,0)+ROW(A4)%%)</f>
        <v>3.0004</v>
      </c>
      <c r="D48" s="207"/>
      <c r="E48" s="207"/>
      <c r="F48" s="207"/>
      <c r="G48" s="208"/>
      <c r="H48" s="183" t="str">
        <f>" " &amp; $BN$8</f>
        <v xml:space="preserve"> Jule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92">
        <f>CF17+CF19+CF20+CF24+CF26+CF27</f>
        <v>6</v>
      </c>
      <c r="U48" s="93"/>
      <c r="V48" s="93"/>
      <c r="W48" s="93"/>
      <c r="X48" s="93"/>
      <c r="Y48" s="95"/>
      <c r="Z48" s="92">
        <f>CI17+CI19+CG20+CG24+CG26+CI27</f>
        <v>1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>
        <f>CH17+CH19+CH20+CH24+CH26+CH27</f>
        <v>3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111"/>
      <c r="AV48" s="94">
        <f>CG17+CG19+CI20+CI24+CI26+CG27</f>
        <v>2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11"/>
      <c r="BG48" s="92">
        <f>BZ17+BZ19+BR20+BR24+BR26+BZ27</f>
        <v>8</v>
      </c>
      <c r="BH48" s="93"/>
      <c r="BI48" s="93"/>
      <c r="BJ48" s="93"/>
      <c r="BK48" s="93"/>
      <c r="BL48" s="93" t="s">
        <v>2</v>
      </c>
      <c r="BM48" s="93"/>
      <c r="BN48" s="93">
        <f>BR17+BR19+BZ20+BZ24+BZ26+BR27</f>
        <v>9</v>
      </c>
      <c r="BO48" s="93"/>
      <c r="BP48" s="93"/>
      <c r="BQ48" s="93"/>
      <c r="BR48" s="111"/>
      <c r="BS48" s="94">
        <f>BG48-BN48</f>
        <v>-1</v>
      </c>
      <c r="BT48" s="93"/>
      <c r="BU48" s="93"/>
      <c r="BV48" s="93"/>
      <c r="BW48" s="93"/>
      <c r="BX48" s="206">
        <f>(Z48*3)+AK48</f>
        <v>6</v>
      </c>
      <c r="BY48" s="207"/>
      <c r="BZ48" s="207"/>
      <c r="CA48" s="207"/>
      <c r="CB48" s="209">
        <f>BX48+ROW()/1000</f>
        <v>6.048</v>
      </c>
      <c r="CC48" s="210"/>
      <c r="CD48" s="211"/>
      <c r="CE48" s="116"/>
      <c r="CF48" s="16"/>
      <c r="CG48" s="16"/>
      <c r="CH48" s="16"/>
      <c r="CI48" s="16"/>
      <c r="CJ48" s="116"/>
    </row>
    <row r="49" spans="1:88" s="1" customFormat="1" ht="7.5" hidden="1" customHeight="1" x14ac:dyDescent="0.25">
      <c r="A49" s="1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16"/>
      <c r="CG49" s="16"/>
      <c r="CH49" s="16"/>
      <c r="CI49" s="16"/>
      <c r="CJ49" s="116"/>
    </row>
    <row r="50" spans="1:88" s="1" customFormat="1" ht="11.25" customHeight="1" x14ac:dyDescent="0.25">
      <c r="A50" s="1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6"/>
      <c r="CG50" s="16"/>
      <c r="CH50" s="16"/>
      <c r="CI50" s="16"/>
      <c r="CJ50" s="116"/>
    </row>
    <row r="51" spans="1:88" s="1" customFormat="1" ht="7.5" customHeight="1" x14ac:dyDescent="0.25">
      <c r="A51" s="19"/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4"/>
      <c r="CF51" s="16"/>
      <c r="CG51" s="16"/>
      <c r="CH51" s="16"/>
      <c r="CI51" s="16"/>
      <c r="CJ51" s="116"/>
    </row>
    <row r="52" spans="1:88" s="1" customFormat="1" ht="15" customHeight="1" x14ac:dyDescent="0.25">
      <c r="A52" s="19"/>
      <c r="B52" s="115"/>
      <c r="C52" s="86" t="s">
        <v>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8"/>
      <c r="CE52" s="116"/>
      <c r="CF52" s="16"/>
      <c r="CG52" s="16"/>
      <c r="CH52" s="16"/>
      <c r="CI52" s="16"/>
      <c r="CJ52" s="116"/>
    </row>
    <row r="53" spans="1:88" s="1" customFormat="1" ht="7.5" customHeight="1" x14ac:dyDescent="0.25">
      <c r="A53" s="19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16"/>
      <c r="CG53" s="16"/>
      <c r="CH53" s="16"/>
      <c r="CI53" s="16"/>
      <c r="CJ53" s="116"/>
    </row>
    <row r="54" spans="1:88" s="3" customFormat="1" ht="11.25" customHeight="1" x14ac:dyDescent="0.25">
      <c r="A54" s="19"/>
      <c r="B54" s="115"/>
      <c r="C54" s="117" t="s">
        <v>15</v>
      </c>
      <c r="D54" s="117"/>
      <c r="E54" s="117"/>
      <c r="F54" s="117"/>
      <c r="G54" s="117"/>
      <c r="H54" s="101" t="str">
        <f>" Spieler"</f>
        <v xml:space="preserve"> Spieler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 t="s">
        <v>16</v>
      </c>
      <c r="U54" s="117"/>
      <c r="V54" s="117"/>
      <c r="W54" s="117"/>
      <c r="X54" s="117"/>
      <c r="Y54" s="73"/>
      <c r="Z54" s="118" t="s">
        <v>17</v>
      </c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 t="s">
        <v>18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75" t="s">
        <v>19</v>
      </c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 t="s">
        <v>20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73"/>
      <c r="BS54" s="120" t="s">
        <v>21</v>
      </c>
      <c r="BT54" s="117"/>
      <c r="BU54" s="117"/>
      <c r="BV54" s="117"/>
      <c r="BW54" s="117"/>
      <c r="BX54" s="117" t="s">
        <v>22</v>
      </c>
      <c r="BY54" s="117"/>
      <c r="BZ54" s="117"/>
      <c r="CA54" s="117"/>
      <c r="CB54" s="117"/>
      <c r="CC54" s="117"/>
      <c r="CD54" s="117"/>
      <c r="CE54" s="116"/>
      <c r="CF54" s="5"/>
      <c r="CG54" s="5"/>
      <c r="CH54" s="5"/>
      <c r="CI54" s="5"/>
      <c r="CJ54" s="116"/>
    </row>
    <row r="55" spans="1:88" s="1" customFormat="1" ht="11.25" customHeight="1" x14ac:dyDescent="0.25">
      <c r="A55" s="19"/>
      <c r="B55" s="115"/>
      <c r="C55" s="203">
        <f>INDEX($C$45:$C$48,MATCH(LARGE($CB$45:$CB$48,ROW(A1)),$CB$45:$CB$48,0),1)</f>
        <v>1.0003</v>
      </c>
      <c r="D55" s="204"/>
      <c r="E55" s="204"/>
      <c r="F55" s="204"/>
      <c r="G55" s="205"/>
      <c r="H55" s="183" t="str">
        <f>" " &amp; INDEX($H$45:$H$48,MATCH(LARGE($CB$45:$CB$48,ROW(A1)),$CB$45:$CB$48,0),1)</f>
        <v xml:space="preserve">  Ratze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INDEX($T$45:$T$48,MATCH(LARGE($CB$45:$CB$48,ROW(A1)),$CB$45:$CB$48,0),1)</f>
        <v>6</v>
      </c>
      <c r="U55" s="93"/>
      <c r="V55" s="93"/>
      <c r="W55" s="93"/>
      <c r="X55" s="93"/>
      <c r="Y55" s="95"/>
      <c r="Z55" s="92">
        <f>INDEX($Z$45:$Z$48,MATCH(LARGE($CB$45:$CB$48,ROW(A1)),$CB$45:$CB$48,0),1)</f>
        <v>4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111"/>
      <c r="AK55" s="94">
        <f>INDEX($AK$45:$AK$48,MATCH(LARGE($CB$45:$CB$48,ROW(A1)),$CB$45:$CB$48,0),1)</f>
        <v>2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INDEX($AV$45:$AV$48,MATCH(LARGE($CB$45:$CB$48,ROW(A1)),$CB$45:$CB$48,0),1)</f>
        <v>0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INDEX($BG$45:$BG$48,MATCH(LARGE($CB$45:$CB$48,ROW(A1)),$CB$45:$CB$48,0),1)</f>
        <v>12</v>
      </c>
      <c r="BH55" s="93"/>
      <c r="BI55" s="93"/>
      <c r="BJ55" s="93"/>
      <c r="BK55" s="93"/>
      <c r="BL55" s="93" t="s">
        <v>2</v>
      </c>
      <c r="BM55" s="93"/>
      <c r="BN55" s="93">
        <f>INDEX($BN$45:$BN$48,MATCH(LARGE($CB$45:$CB$48,ROW(A1)),$CB$45:$CB$48,0),1)</f>
        <v>6</v>
      </c>
      <c r="BO55" s="93"/>
      <c r="BP55" s="93"/>
      <c r="BQ55" s="93"/>
      <c r="BR55" s="111"/>
      <c r="BS55" s="94">
        <f>INDEX($BS$45:$BS$48,MATCH(LARGE($CB$45:$CB$48,ROW(A1)),$CB$45:$CB$48,0),1)</f>
        <v>6</v>
      </c>
      <c r="BT55" s="93"/>
      <c r="BU55" s="93"/>
      <c r="BV55" s="93"/>
      <c r="BW55" s="93"/>
      <c r="BX55" s="206">
        <f>INDEX($BX$45:$BX$48,MATCH(LARGE($CB$45:$CB$48,ROW(A1)),$CB$45:$CB$48,0),1)</f>
        <v>14</v>
      </c>
      <c r="BY55" s="207"/>
      <c r="BZ55" s="207"/>
      <c r="CA55" s="207"/>
      <c r="CB55" s="207"/>
      <c r="CC55" s="207"/>
      <c r="CD55" s="208"/>
      <c r="CE55" s="116"/>
      <c r="CF55" s="16"/>
      <c r="CG55" s="16"/>
      <c r="CH55" s="16"/>
      <c r="CI55" s="16"/>
      <c r="CJ55" s="116"/>
    </row>
    <row r="56" spans="1:88" s="1" customFormat="1" ht="11.25" customHeight="1" x14ac:dyDescent="0.25">
      <c r="A56" s="19"/>
      <c r="B56" s="115"/>
      <c r="C56" s="203">
        <f>INDEX($C$45:$C$48,MATCH(LARGE($CB$45:$CB$48,ROW(A2)),$CB$45:$CB$48,0),1)</f>
        <v>2.0001000000000002</v>
      </c>
      <c r="D56" s="204"/>
      <c r="E56" s="204"/>
      <c r="F56" s="204"/>
      <c r="G56" s="205"/>
      <c r="H56" s="183" t="str">
        <f>" " &amp; INDEX($H$45:$H$48,MATCH(LARGE($CB$45:$CB$48,ROW(A2)),$CB$45:$CB$48,0),1)</f>
        <v xml:space="preserve">  Schmiddi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INDEX($T$45:$T$48,MATCH(LARGE($CB$45:$CB$48,ROW(A2)),$CB$45:$CB$48,0),1)</f>
        <v>6</v>
      </c>
      <c r="U56" s="93"/>
      <c r="V56" s="93"/>
      <c r="W56" s="93"/>
      <c r="X56" s="93"/>
      <c r="Y56" s="95"/>
      <c r="Z56" s="92">
        <f>INDEX($Z$45:$Z$48,MATCH(LARGE($CB$45:$CB$48,ROW(A2)),$CB$45:$CB$48,0),1)</f>
        <v>1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111"/>
      <c r="AK56" s="94">
        <f>INDEX($AK$45:$AK$48,MATCH(LARGE($CB$45:$CB$48,ROW(A2)),$CB$45:$CB$48,0),1)</f>
        <v>5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INDEX($AV$45:$AV$48,MATCH(LARGE($CB$45:$CB$48,ROW(A2)),$CB$45:$CB$48,0),1)</f>
        <v>0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INDEX($BG$45:$BG$48,MATCH(LARGE($CB$45:$CB$48,ROW(A2)),$CB$45:$CB$48,0),1)</f>
        <v>10</v>
      </c>
      <c r="BH56" s="93"/>
      <c r="BI56" s="93"/>
      <c r="BJ56" s="93"/>
      <c r="BK56" s="93"/>
      <c r="BL56" s="93" t="s">
        <v>2</v>
      </c>
      <c r="BM56" s="93"/>
      <c r="BN56" s="93">
        <f>INDEX($BN$45:$BN$48,MATCH(LARGE($CB$45:$CB$48,ROW(A2)),$CB$45:$CB$48,0),1)</f>
        <v>8</v>
      </c>
      <c r="BO56" s="93"/>
      <c r="BP56" s="93"/>
      <c r="BQ56" s="93"/>
      <c r="BR56" s="111"/>
      <c r="BS56" s="94">
        <f>INDEX($BS$45:$BS$48,MATCH(LARGE($CB$45:$CB$48,ROW(A2)),$CB$45:$CB$48,0),1)</f>
        <v>2</v>
      </c>
      <c r="BT56" s="93"/>
      <c r="BU56" s="93"/>
      <c r="BV56" s="93"/>
      <c r="BW56" s="93"/>
      <c r="BX56" s="206">
        <f>INDEX($BX$45:$BX$48,MATCH(LARGE($CB$45:$CB$48,ROW(A2)),$CB$45:$CB$48,0),1)</f>
        <v>8</v>
      </c>
      <c r="BY56" s="207"/>
      <c r="BZ56" s="207"/>
      <c r="CA56" s="207"/>
      <c r="CB56" s="207"/>
      <c r="CC56" s="207"/>
      <c r="CD56" s="208"/>
      <c r="CE56" s="116"/>
      <c r="CF56" s="16"/>
      <c r="CG56" s="16"/>
      <c r="CH56" s="16"/>
      <c r="CI56" s="16"/>
      <c r="CJ56" s="116"/>
    </row>
    <row r="57" spans="1:88" s="1" customFormat="1" ht="11.25" customHeight="1" x14ac:dyDescent="0.25">
      <c r="A57" s="19"/>
      <c r="B57" s="115"/>
      <c r="C57" s="203">
        <f>INDEX($C$45:$C$48,MATCH(LARGE($CB$45:$CB$48,ROW(A3)),$CB$45:$CB$48,0),1)</f>
        <v>3.0004</v>
      </c>
      <c r="D57" s="204"/>
      <c r="E57" s="204"/>
      <c r="F57" s="204"/>
      <c r="G57" s="205"/>
      <c r="H57" s="183" t="str">
        <f>" " &amp; INDEX($H$45:$H$48,MATCH(LARGE($CB$45:$CB$48,ROW(A3)),$CB$45:$CB$48,0),1)</f>
        <v xml:space="preserve">  Jule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INDEX($T$45:$T$48,MATCH(LARGE($CB$45:$CB$48,ROW(A3)),$CB$45:$CB$48,0),1)</f>
        <v>6</v>
      </c>
      <c r="U57" s="93"/>
      <c r="V57" s="93"/>
      <c r="W57" s="93"/>
      <c r="X57" s="93"/>
      <c r="Y57" s="95"/>
      <c r="Z57" s="92">
        <f>INDEX($Z$45:$Z$48,MATCH(LARGE($CB$45:$CB$48,ROW(A3)),$CB$45:$CB$48,0),1)</f>
        <v>1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111"/>
      <c r="AK57" s="94">
        <f>INDEX($AK$45:$AK$48,MATCH(LARGE($CB$45:$CB$48,ROW(A3)),$CB$45:$CB$48,0),1)</f>
        <v>3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INDEX($AV$45:$AV$48,MATCH(LARGE($CB$45:$CB$48,ROW(A3)),$CB$45:$CB$48,0),1)</f>
        <v>2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INDEX($BG$45:$BG$48,MATCH(LARGE($CB$45:$CB$48,ROW(A3)),$CB$45:$CB$48,0),1)</f>
        <v>8</v>
      </c>
      <c r="BH57" s="93"/>
      <c r="BI57" s="93"/>
      <c r="BJ57" s="93"/>
      <c r="BK57" s="93"/>
      <c r="BL57" s="93" t="s">
        <v>2</v>
      </c>
      <c r="BM57" s="93"/>
      <c r="BN57" s="93">
        <f>INDEX($BN$45:$BN$48,MATCH(LARGE($CB$45:$CB$48,ROW(A3)),$CB$45:$CB$48,0),1)</f>
        <v>9</v>
      </c>
      <c r="BO57" s="93"/>
      <c r="BP57" s="93"/>
      <c r="BQ57" s="93"/>
      <c r="BR57" s="111"/>
      <c r="BS57" s="94">
        <f>INDEX($BS$45:$BS$48,MATCH(LARGE($CB$45:$CB$48,ROW(A3)),$CB$45:$CB$48,0),1)</f>
        <v>-1</v>
      </c>
      <c r="BT57" s="93"/>
      <c r="BU57" s="93"/>
      <c r="BV57" s="93"/>
      <c r="BW57" s="93"/>
      <c r="BX57" s="206">
        <f>INDEX($BX$45:$BX$48,MATCH(LARGE($CB$45:$CB$48,ROW(A3)),$CB$45:$CB$48,0),1)</f>
        <v>6</v>
      </c>
      <c r="BY57" s="207"/>
      <c r="BZ57" s="207"/>
      <c r="CA57" s="207"/>
      <c r="CB57" s="207"/>
      <c r="CC57" s="207"/>
      <c r="CD57" s="208"/>
      <c r="CE57" s="116"/>
      <c r="CF57" s="16"/>
      <c r="CG57" s="16"/>
      <c r="CH57" s="16"/>
      <c r="CI57" s="16"/>
      <c r="CJ57" s="116"/>
    </row>
    <row r="58" spans="1:88" s="1" customFormat="1" ht="11.25" customHeight="1" x14ac:dyDescent="0.25">
      <c r="A58" s="19"/>
      <c r="B58" s="115"/>
      <c r="C58" s="203">
        <f>INDEX($C$45:$C$48,MATCH(LARGE($CB$45:$CB$48,ROW(A4)),$CB$45:$CB$48,0),1)</f>
        <v>4.0002000000000004</v>
      </c>
      <c r="D58" s="204"/>
      <c r="E58" s="204"/>
      <c r="F58" s="204"/>
      <c r="G58" s="205"/>
      <c r="H58" s="183" t="str">
        <f>" " &amp; INDEX($H$45:$H$48,MATCH(LARGE($CB$45:$CB$48,ROW(A4)),$CB$45:$CB$48,0),1)</f>
        <v xml:space="preserve">  Patrick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INDEX($T$45:$T$48,MATCH(LARGE($CB$45:$CB$48,ROW(A4)),$CB$45:$CB$48,0),1)</f>
        <v>6</v>
      </c>
      <c r="U58" s="93"/>
      <c r="V58" s="93"/>
      <c r="W58" s="93"/>
      <c r="X58" s="93"/>
      <c r="Y58" s="95"/>
      <c r="Z58" s="92">
        <f>INDEX($Z$45:$Z$48,MATCH(LARGE($CB$45:$CB$48,ROW(A4)),$CB$45:$CB$48,0),1)</f>
        <v>0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INDEX($AK$45:$AK$48,MATCH(LARGE($CB$45:$CB$48,ROW(A4)),$CB$45:$CB$48,0),1)</f>
        <v>2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INDEX($AV$45:$AV$48,MATCH(LARGE($CB$45:$CB$48,ROW(A4)),$CB$45:$CB$48,0),1)</f>
        <v>4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INDEX($BG$45:$BG$48,MATCH(LARGE($CB$45:$CB$48,ROW(A4)),$CB$45:$CB$48,0),1)</f>
        <v>3</v>
      </c>
      <c r="BH58" s="93"/>
      <c r="BI58" s="93"/>
      <c r="BJ58" s="93"/>
      <c r="BK58" s="93"/>
      <c r="BL58" s="93" t="s">
        <v>2</v>
      </c>
      <c r="BM58" s="93"/>
      <c r="BN58" s="93">
        <f>INDEX($BN$45:$BN$48,MATCH(LARGE($CB$45:$CB$48,ROW(A4)),$CB$45:$CB$48,0),1)</f>
        <v>10</v>
      </c>
      <c r="BO58" s="93"/>
      <c r="BP58" s="93"/>
      <c r="BQ58" s="93"/>
      <c r="BR58" s="111"/>
      <c r="BS58" s="94">
        <f>INDEX($BS$45:$BS$48,MATCH(LARGE($CB$45:$CB$48,ROW(A4)),$CB$45:$CB$48,0),1)</f>
        <v>-7</v>
      </c>
      <c r="BT58" s="93"/>
      <c r="BU58" s="93"/>
      <c r="BV58" s="93"/>
      <c r="BW58" s="93"/>
      <c r="BX58" s="206">
        <f>INDEX($BX$45:$BX$48,MATCH(LARGE($CB$45:$CB$48,ROW(A4)),$CB$45:$CB$48,0),1)</f>
        <v>2</v>
      </c>
      <c r="BY58" s="207"/>
      <c r="BZ58" s="207"/>
      <c r="CA58" s="207"/>
      <c r="CB58" s="207"/>
      <c r="CC58" s="207"/>
      <c r="CD58" s="208"/>
      <c r="CE58" s="116"/>
      <c r="CF58" s="16"/>
      <c r="CG58" s="16"/>
      <c r="CH58" s="16"/>
      <c r="CI58" s="16"/>
      <c r="CJ58" s="116"/>
    </row>
    <row r="59" spans="1:88" s="1" customFormat="1" ht="7.5" customHeight="1" x14ac:dyDescent="0.25">
      <c r="A59" s="19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6"/>
      <c r="CG59" s="16"/>
      <c r="CH59" s="16"/>
      <c r="CI59" s="16"/>
      <c r="CJ59" s="116"/>
    </row>
    <row r="60" spans="1:88" s="1" customFormat="1" ht="7.5" customHeigh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9"/>
    </row>
  </sheetData>
  <sheetProtection sheet="1" objects="1" scenarios="1" selectLockedCells="1"/>
  <mergeCells count="352">
    <mergeCell ref="B9:CE9"/>
    <mergeCell ref="B10:CE10"/>
    <mergeCell ref="B11:CE11"/>
    <mergeCell ref="B12:B28"/>
    <mergeCell ref="C12:CD12"/>
    <mergeCell ref="BR17:BV17"/>
    <mergeCell ref="BW17:BY17"/>
    <mergeCell ref="BZ17:CD17"/>
    <mergeCell ref="R16:R21"/>
    <mergeCell ref="S16:W16"/>
    <mergeCell ref="CE12:CE2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1"/>
    <mergeCell ref="G16:G21"/>
    <mergeCell ref="H16:K16"/>
    <mergeCell ref="L16:L21"/>
    <mergeCell ref="A1:CJ1"/>
    <mergeCell ref="B2:CE2"/>
    <mergeCell ref="CJ2:CJ59"/>
    <mergeCell ref="B3:CE3"/>
    <mergeCell ref="B4:CE4"/>
    <mergeCell ref="B5:B8"/>
    <mergeCell ref="C5:CD5"/>
    <mergeCell ref="CE5:CE8"/>
    <mergeCell ref="C6:CD6"/>
    <mergeCell ref="C7:N7"/>
    <mergeCell ref="O7:AE7"/>
    <mergeCell ref="AF7:AV7"/>
    <mergeCell ref="AW7:BM7"/>
    <mergeCell ref="BN7:CD7"/>
    <mergeCell ref="C8:N8"/>
    <mergeCell ref="O8:AE8"/>
    <mergeCell ref="AF8:AV8"/>
    <mergeCell ref="AW8:BM8"/>
    <mergeCell ref="BN8:CD8"/>
    <mergeCell ref="H20:K20"/>
    <mergeCell ref="M20:Q20"/>
    <mergeCell ref="S20:W20"/>
    <mergeCell ref="Y20:AH20"/>
    <mergeCell ref="AJ20:AX20"/>
    <mergeCell ref="BZ16:CD16"/>
    <mergeCell ref="BB17:BP17"/>
    <mergeCell ref="AY17:BA17"/>
    <mergeCell ref="AY16:BA16"/>
    <mergeCell ref="BB16:BP16"/>
    <mergeCell ref="BQ16:BQ21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AY20:BA20"/>
    <mergeCell ref="BB20:BP20"/>
    <mergeCell ref="BR20:BV20"/>
    <mergeCell ref="BW20:BY20"/>
    <mergeCell ref="BZ20:CD20"/>
    <mergeCell ref="BZ21:CD21"/>
    <mergeCell ref="H18:K18"/>
    <mergeCell ref="M18:Q18"/>
    <mergeCell ref="S18:W18"/>
    <mergeCell ref="Y18:AH18"/>
    <mergeCell ref="AJ18:AX18"/>
    <mergeCell ref="AY18:BA18"/>
    <mergeCell ref="M16:Q16"/>
    <mergeCell ref="BR16:BV16"/>
    <mergeCell ref="BW16:BY16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X16:X21"/>
    <mergeCell ref="Y16:AH16"/>
    <mergeCell ref="AI16:AI21"/>
    <mergeCell ref="AJ16:AX16"/>
    <mergeCell ref="H17:K17"/>
    <mergeCell ref="M17:Q17"/>
    <mergeCell ref="S17:W17"/>
    <mergeCell ref="Y17:AH17"/>
    <mergeCell ref="AJ17:AX17"/>
    <mergeCell ref="H19:K19"/>
    <mergeCell ref="M19:Q19"/>
    <mergeCell ref="S19:W19"/>
    <mergeCell ref="Y19:AH19"/>
    <mergeCell ref="AJ19:AX19"/>
    <mergeCell ref="AY19:BA19"/>
    <mergeCell ref="C22:CD22"/>
    <mergeCell ref="C23:F28"/>
    <mergeCell ref="G23:G28"/>
    <mergeCell ref="H23:K23"/>
    <mergeCell ref="L23:L28"/>
    <mergeCell ref="M23:Q23"/>
    <mergeCell ref="BR23:BV23"/>
    <mergeCell ref="BW23:BY23"/>
    <mergeCell ref="BZ23:CD23"/>
    <mergeCell ref="BB24:BP24"/>
    <mergeCell ref="BR24:BV24"/>
    <mergeCell ref="BW24:BY24"/>
    <mergeCell ref="BZ24:CD24"/>
    <mergeCell ref="R23:R28"/>
    <mergeCell ref="S23:W23"/>
    <mergeCell ref="X23:X28"/>
    <mergeCell ref="Y23:AH23"/>
    <mergeCell ref="AI23:AI28"/>
    <mergeCell ref="AJ23:AX23"/>
    <mergeCell ref="H24:K24"/>
    <mergeCell ref="M24:Q24"/>
    <mergeCell ref="S24:W24"/>
    <mergeCell ref="Y24:AH24"/>
    <mergeCell ref="AJ24:AX24"/>
    <mergeCell ref="AY24:BA24"/>
    <mergeCell ref="AY23:BA23"/>
    <mergeCell ref="BB23:BP23"/>
    <mergeCell ref="BQ23:BQ28"/>
    <mergeCell ref="BB25:BP25"/>
    <mergeCell ref="BR25:BV25"/>
    <mergeCell ref="BW25:BY25"/>
    <mergeCell ref="BZ25:CD25"/>
    <mergeCell ref="H26:K26"/>
    <mergeCell ref="M26:Q26"/>
    <mergeCell ref="S26:W26"/>
    <mergeCell ref="Y26:AH26"/>
    <mergeCell ref="AJ26:AX26"/>
    <mergeCell ref="AY26:BA26"/>
    <mergeCell ref="H25:K25"/>
    <mergeCell ref="M25:Q25"/>
    <mergeCell ref="S25:W25"/>
    <mergeCell ref="Y25:AH25"/>
    <mergeCell ref="AJ25:AX25"/>
    <mergeCell ref="AY25:BA25"/>
    <mergeCell ref="BB26:BP26"/>
    <mergeCell ref="BR26:BV26"/>
    <mergeCell ref="BW26:BY26"/>
    <mergeCell ref="BZ26:CD26"/>
    <mergeCell ref="BZ28:CD28"/>
    <mergeCell ref="B29:CE29"/>
    <mergeCell ref="B30:CE30"/>
    <mergeCell ref="BB27:BP27"/>
    <mergeCell ref="BR27:BV27"/>
    <mergeCell ref="BW27:BY27"/>
    <mergeCell ref="BZ27:CD27"/>
    <mergeCell ref="H28:K28"/>
    <mergeCell ref="M28:Q28"/>
    <mergeCell ref="S28:W28"/>
    <mergeCell ref="Y28:AH28"/>
    <mergeCell ref="AJ28:AX28"/>
    <mergeCell ref="AY28:BA28"/>
    <mergeCell ref="H27:K27"/>
    <mergeCell ref="M27:Q27"/>
    <mergeCell ref="S27:W27"/>
    <mergeCell ref="Y27:AH27"/>
    <mergeCell ref="AJ27:AX27"/>
    <mergeCell ref="AY27:BA27"/>
    <mergeCell ref="BB28:BP28"/>
    <mergeCell ref="BR28:BV28"/>
    <mergeCell ref="BW28:BY28"/>
    <mergeCell ref="B31:CE31"/>
    <mergeCell ref="B32:B38"/>
    <mergeCell ref="C32:CD32"/>
    <mergeCell ref="CE32:CE38"/>
    <mergeCell ref="C33:CD33"/>
    <mergeCell ref="C34:N34"/>
    <mergeCell ref="O34:AE34"/>
    <mergeCell ref="AF34:AV34"/>
    <mergeCell ref="AW34:BM34"/>
    <mergeCell ref="BN34:CD34"/>
    <mergeCell ref="C36:N36"/>
    <mergeCell ref="O36:U36"/>
    <mergeCell ref="V36:X36"/>
    <mergeCell ref="Y36:AE36"/>
    <mergeCell ref="AF36:AV36"/>
    <mergeCell ref="C35:N35"/>
    <mergeCell ref="O35:AE35"/>
    <mergeCell ref="AF35:AL35"/>
    <mergeCell ref="AM35:AO35"/>
    <mergeCell ref="AP35:AV35"/>
    <mergeCell ref="AW36:BC36"/>
    <mergeCell ref="BD36:BF36"/>
    <mergeCell ref="BG36:BM36"/>
    <mergeCell ref="BN36:BT36"/>
    <mergeCell ref="BU36:BW36"/>
    <mergeCell ref="BX36:CD36"/>
    <mergeCell ref="BD35:BF35"/>
    <mergeCell ref="BG35:BM35"/>
    <mergeCell ref="BN35:BT35"/>
    <mergeCell ref="BU35:BW35"/>
    <mergeCell ref="BX35:CD35"/>
    <mergeCell ref="AW35:BC35"/>
    <mergeCell ref="C38:N38"/>
    <mergeCell ref="O38:U38"/>
    <mergeCell ref="V38:X38"/>
    <mergeCell ref="Y38:AE38"/>
    <mergeCell ref="AF38:AL38"/>
    <mergeCell ref="C37:N37"/>
    <mergeCell ref="O37:U37"/>
    <mergeCell ref="V37:X37"/>
    <mergeCell ref="Y37:AE37"/>
    <mergeCell ref="AF37:AL37"/>
    <mergeCell ref="AM38:AO38"/>
    <mergeCell ref="AP38:AV38"/>
    <mergeCell ref="AW38:BC38"/>
    <mergeCell ref="BD38:BF38"/>
    <mergeCell ref="BG38:BM38"/>
    <mergeCell ref="BN38:CD38"/>
    <mergeCell ref="AP37:AV37"/>
    <mergeCell ref="AW37:BM37"/>
    <mergeCell ref="BN37:BT37"/>
    <mergeCell ref="BU37:BW37"/>
    <mergeCell ref="BX37:CD37"/>
    <mergeCell ref="AM37:AO37"/>
    <mergeCell ref="B39:CE39"/>
    <mergeCell ref="B40:CE40"/>
    <mergeCell ref="B41:CE41"/>
    <mergeCell ref="H44:S44"/>
    <mergeCell ref="T44:Y44"/>
    <mergeCell ref="CB44:CD44"/>
    <mergeCell ref="C45:G45"/>
    <mergeCell ref="H45:S45"/>
    <mergeCell ref="T45:Y45"/>
    <mergeCell ref="Z45:AJ45"/>
    <mergeCell ref="AK45:AU45"/>
    <mergeCell ref="AV45:BF45"/>
    <mergeCell ref="BG45:BK45"/>
    <mergeCell ref="BL45:BM45"/>
    <mergeCell ref="BN45:BR45"/>
    <mergeCell ref="Z44:AJ44"/>
    <mergeCell ref="AK44:AU44"/>
    <mergeCell ref="AV44:BF44"/>
    <mergeCell ref="BG44:BR44"/>
    <mergeCell ref="BS44:BW44"/>
    <mergeCell ref="BX44:CA44"/>
    <mergeCell ref="BS45:BW45"/>
    <mergeCell ref="AK47:AU47"/>
    <mergeCell ref="BS48:BW48"/>
    <mergeCell ref="BX48:CA48"/>
    <mergeCell ref="CB48:CD48"/>
    <mergeCell ref="B49:CE49"/>
    <mergeCell ref="BX45:CA45"/>
    <mergeCell ref="CB45:CD45"/>
    <mergeCell ref="C46:G46"/>
    <mergeCell ref="H46:S46"/>
    <mergeCell ref="T46:Y46"/>
    <mergeCell ref="Z46:AJ46"/>
    <mergeCell ref="AK46:AU46"/>
    <mergeCell ref="AV46:BF46"/>
    <mergeCell ref="BG46:BK46"/>
    <mergeCell ref="BL46:BM46"/>
    <mergeCell ref="BN46:BR46"/>
    <mergeCell ref="BS46:BW46"/>
    <mergeCell ref="BX46:CA46"/>
    <mergeCell ref="CB46:CD46"/>
    <mergeCell ref="B42:B48"/>
    <mergeCell ref="C42:CD42"/>
    <mergeCell ref="CE42:CE48"/>
    <mergeCell ref="C43:CD43"/>
    <mergeCell ref="C44:G44"/>
    <mergeCell ref="BS55:BW55"/>
    <mergeCell ref="BX55:CD55"/>
    <mergeCell ref="B50:CE50"/>
    <mergeCell ref="B51:CE51"/>
    <mergeCell ref="CB47:CD47"/>
    <mergeCell ref="C48:G48"/>
    <mergeCell ref="H48:S48"/>
    <mergeCell ref="T48:Y48"/>
    <mergeCell ref="Z48:AJ48"/>
    <mergeCell ref="AK48:AU48"/>
    <mergeCell ref="AV48:BF48"/>
    <mergeCell ref="BG48:BK48"/>
    <mergeCell ref="BL48:BM48"/>
    <mergeCell ref="BN48:BR48"/>
    <mergeCell ref="AV47:BF47"/>
    <mergeCell ref="BG47:BK47"/>
    <mergeCell ref="BL47:BM47"/>
    <mergeCell ref="BN47:BR47"/>
    <mergeCell ref="BS47:BW47"/>
    <mergeCell ref="BX47:CA47"/>
    <mergeCell ref="C47:G47"/>
    <mergeCell ref="H47:S47"/>
    <mergeCell ref="T47:Y47"/>
    <mergeCell ref="Z47:AJ47"/>
    <mergeCell ref="BG55:BK55"/>
    <mergeCell ref="C54:G54"/>
    <mergeCell ref="H54:S54"/>
    <mergeCell ref="T54:Y54"/>
    <mergeCell ref="Z54:AJ54"/>
    <mergeCell ref="AK54:AU54"/>
    <mergeCell ref="AV54:BF54"/>
    <mergeCell ref="BL55:BM55"/>
    <mergeCell ref="BN55:BR55"/>
    <mergeCell ref="A60:CJ60"/>
    <mergeCell ref="BG58:BK58"/>
    <mergeCell ref="BL58:BM58"/>
    <mergeCell ref="BN58:BR58"/>
    <mergeCell ref="BS58:BW58"/>
    <mergeCell ref="BX58:CD58"/>
    <mergeCell ref="B59:CE59"/>
    <mergeCell ref="C58:G58"/>
    <mergeCell ref="H58:S58"/>
    <mergeCell ref="T58:Y58"/>
    <mergeCell ref="Z58:AJ58"/>
    <mergeCell ref="AK58:AU58"/>
    <mergeCell ref="AV58:BF58"/>
    <mergeCell ref="B52:B58"/>
    <mergeCell ref="C52:CD52"/>
    <mergeCell ref="CE52:CE58"/>
    <mergeCell ref="AV57:BF57"/>
    <mergeCell ref="BG57:BK57"/>
    <mergeCell ref="BL57:BM57"/>
    <mergeCell ref="BN57:BR57"/>
    <mergeCell ref="BS57:BW57"/>
    <mergeCell ref="BX57:CD57"/>
    <mergeCell ref="BG56:BK56"/>
    <mergeCell ref="BL56:BM56"/>
    <mergeCell ref="C53:CD53"/>
    <mergeCell ref="C57:G57"/>
    <mergeCell ref="H57:S57"/>
    <mergeCell ref="T57:Y57"/>
    <mergeCell ref="Z57:AJ57"/>
    <mergeCell ref="AK57:AU57"/>
    <mergeCell ref="C56:G56"/>
    <mergeCell ref="H56:S56"/>
    <mergeCell ref="T56:Y56"/>
    <mergeCell ref="Z56:AJ56"/>
    <mergeCell ref="AK56:AU56"/>
    <mergeCell ref="AV56:BF56"/>
    <mergeCell ref="BS56:BW56"/>
    <mergeCell ref="BX56:CD56"/>
    <mergeCell ref="BN56:BR56"/>
    <mergeCell ref="BG54:BR54"/>
    <mergeCell ref="BS54:BW54"/>
    <mergeCell ref="BX54:CD54"/>
    <mergeCell ref="C55:G55"/>
    <mergeCell ref="H55:S55"/>
    <mergeCell ref="T55:Y55"/>
    <mergeCell ref="Z55:AJ55"/>
    <mergeCell ref="AK55:AU55"/>
    <mergeCell ref="AV55:BF5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A1:CJ60"/>
  <sheetViews>
    <sheetView showGridLines="0" showRowColHeaders="0" workbookViewId="0">
      <selection activeCell="B2" sqref="B2:CE2"/>
    </sheetView>
  </sheetViews>
  <sheetFormatPr baseColWidth="10" defaultColWidth="1.42578125" defaultRowHeight="11.25" x14ac:dyDescent="0.25"/>
  <cols>
    <col min="1" max="83" width="1.42578125" style="8"/>
    <col min="84" max="87" width="1.42578125" style="8" hidden="1" customWidth="1"/>
    <col min="88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9"/>
      <c r="B2" s="121" t="s">
        <v>57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44"/>
      <c r="CG2" s="44"/>
      <c r="CH2" s="44"/>
      <c r="CI2" s="44"/>
      <c r="CJ2" s="116"/>
    </row>
    <row r="3" spans="1:88" x14ac:dyDescent="0.25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J3" s="116"/>
    </row>
    <row r="4" spans="1:88" ht="7.5" customHeight="1" x14ac:dyDescent="0.25">
      <c r="A4" s="19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J4" s="116"/>
    </row>
    <row r="5" spans="1:88" s="2" customFormat="1" ht="15" customHeight="1" x14ac:dyDescent="0.25">
      <c r="A5" s="19"/>
      <c r="B5" s="115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16"/>
      <c r="CF5" s="4"/>
      <c r="CG5" s="4"/>
      <c r="CH5" s="4"/>
      <c r="CI5" s="4"/>
      <c r="CJ5" s="116"/>
    </row>
    <row r="6" spans="1:88" ht="7.5" customHeight="1" x14ac:dyDescent="0.25">
      <c r="A6" s="19"/>
      <c r="B6" s="11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16"/>
      <c r="CJ6" s="116"/>
    </row>
    <row r="7" spans="1:88" s="9" customFormat="1" ht="11.25" customHeight="1" x14ac:dyDescent="0.25">
      <c r="A7" s="19"/>
      <c r="B7" s="115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79" t="s">
        <v>103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4" t="s">
        <v>104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 t="s">
        <v>105</v>
      </c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70" t="s">
        <v>106</v>
      </c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16"/>
      <c r="CJ7" s="116"/>
    </row>
    <row r="8" spans="1:88" ht="11.25" customHeight="1" x14ac:dyDescent="0.25">
      <c r="A8" s="19"/>
      <c r="B8" s="115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75" t="s">
        <v>67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 t="s">
        <v>29</v>
      </c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 t="s">
        <v>69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6" t="s">
        <v>28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8"/>
      <c r="CE8" s="116"/>
      <c r="CJ8" s="116"/>
    </row>
    <row r="9" spans="1:88" ht="7.5" customHeight="1" x14ac:dyDescent="0.25">
      <c r="A9" s="19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J9" s="116"/>
    </row>
    <row r="10" spans="1:88" x14ac:dyDescent="0.25">
      <c r="A10" s="1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J10" s="116"/>
    </row>
    <row r="11" spans="1:88" ht="7.5" customHeight="1" x14ac:dyDescent="0.25">
      <c r="A11" s="19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J11" s="116"/>
    </row>
    <row r="12" spans="1:88" s="1" customFormat="1" ht="15" customHeight="1" x14ac:dyDescent="0.25">
      <c r="A12" s="19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45"/>
      <c r="CG12" s="45"/>
      <c r="CH12" s="45"/>
      <c r="CI12" s="45"/>
      <c r="CJ12" s="116"/>
    </row>
    <row r="13" spans="1:88" s="1" customFormat="1" ht="7.5" customHeight="1" x14ac:dyDescent="0.25">
      <c r="A13" s="19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45"/>
      <c r="CG13" s="45"/>
      <c r="CH13" s="45"/>
      <c r="CI13" s="45"/>
      <c r="CJ13" s="116"/>
    </row>
    <row r="14" spans="1:88" s="3" customFormat="1" ht="11.25" customHeight="1" x14ac:dyDescent="0.25">
      <c r="A14" s="19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16"/>
    </row>
    <row r="15" spans="1:88" s="1" customFormat="1" ht="7.5" customHeight="1" x14ac:dyDescent="0.25">
      <c r="A15" s="19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45"/>
      <c r="CG15" s="45"/>
      <c r="CH15" s="45"/>
      <c r="CI15" s="45"/>
      <c r="CJ15" s="116"/>
    </row>
    <row r="16" spans="1:88" s="1" customFormat="1" ht="11.25" customHeight="1" x14ac:dyDescent="0.25">
      <c r="A16" s="19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58</v>
      </c>
      <c r="N16" s="154"/>
      <c r="O16" s="154"/>
      <c r="P16" s="154"/>
      <c r="Q16" s="155"/>
      <c r="R16" s="191"/>
      <c r="S16" s="158">
        <v>0.875</v>
      </c>
      <c r="T16" s="154"/>
      <c r="U16" s="154"/>
      <c r="V16" s="154"/>
      <c r="W16" s="155"/>
      <c r="X16" s="191"/>
      <c r="Y16" s="153" t="s">
        <v>27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$O$8 &amp; " "</f>
        <v xml:space="preserve">Schmiddi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$AF$8</f>
        <v xml:space="preserve"> Markus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0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0</v>
      </c>
      <c r="CA16" s="154"/>
      <c r="CB16" s="154"/>
      <c r="CC16" s="154"/>
      <c r="CD16" s="155"/>
      <c r="CE16" s="116"/>
      <c r="CF16" s="45">
        <f>IF(AND(ISNUMBER(BR16),ISNUMBER(BZ16)),1,0)</f>
        <v>1</v>
      </c>
      <c r="CG16" s="45">
        <f>IF(OR(ISBLANK(BR16),ISBLANK(BZ16)),0,IF(BR16&gt;BZ16,1,0))</f>
        <v>0</v>
      </c>
      <c r="CH16" s="45">
        <f>IF(OR(ISBLANK(BR16),ISBLANK(BZ16)),0,IF(BR16=BZ16,1,0))</f>
        <v>1</v>
      </c>
      <c r="CI16" s="45">
        <f>IF(OR(ISBLANK(BR16),ISBLANK(BZ16)),0,IF(BR16&lt;BZ16,1,0))</f>
        <v>0</v>
      </c>
      <c r="CJ16" s="116"/>
    </row>
    <row r="17" spans="1:88" s="1" customFormat="1" ht="11.25" customHeight="1" x14ac:dyDescent="0.25">
      <c r="A17" s="19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24.3.</v>
      </c>
      <c r="N17" s="80"/>
      <c r="O17" s="80"/>
      <c r="P17" s="80"/>
      <c r="Q17" s="81"/>
      <c r="R17" s="191"/>
      <c r="S17" s="161">
        <f>S16+$C$14</f>
        <v>0.8833333333333333</v>
      </c>
      <c r="T17" s="212"/>
      <c r="U17" s="212"/>
      <c r="V17" s="212"/>
      <c r="W17" s="213"/>
      <c r="X17" s="191"/>
      <c r="Y17" s="79" t="str">
        <f>$Y$16</f>
        <v>Fernseher</v>
      </c>
      <c r="Z17" s="80"/>
      <c r="AA17" s="80"/>
      <c r="AB17" s="80"/>
      <c r="AC17" s="80"/>
      <c r="AD17" s="80"/>
      <c r="AE17" s="80"/>
      <c r="AF17" s="80"/>
      <c r="AG17" s="80"/>
      <c r="AH17" s="81"/>
      <c r="AI17" s="191"/>
      <c r="AJ17" s="159" t="str">
        <f>$AW$8 &amp; " "</f>
        <v xml:space="preserve">Ratze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1" t="s">
        <v>2</v>
      </c>
      <c r="AZ17" s="190"/>
      <c r="BA17" s="79"/>
      <c r="BB17" s="157" t="str">
        <f>" " &amp; $BN$8</f>
        <v xml:space="preserve"> Patrick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0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0</v>
      </c>
      <c r="CA17" s="154"/>
      <c r="CB17" s="154"/>
      <c r="CC17" s="154"/>
      <c r="CD17" s="155"/>
      <c r="CE17" s="116"/>
      <c r="CF17" s="45">
        <f t="shared" ref="CF17:CF21" si="0">IF(AND(ISNUMBER(BR17),ISNUMBER(BZ17)),1,0)</f>
        <v>1</v>
      </c>
      <c r="CG17" s="45">
        <f t="shared" ref="CG17:CG21" si="1">IF(OR(ISBLANK(BR17),ISBLANK(BZ17)),0,IF(BR17&gt;BZ17,1,0))</f>
        <v>0</v>
      </c>
      <c r="CH17" s="45">
        <f t="shared" ref="CH17:CH21" si="2">IF(OR(ISBLANK(BR17),ISBLANK(BZ17)),0,IF(BR17=BZ17,1,0))</f>
        <v>1</v>
      </c>
      <c r="CI17" s="45">
        <f t="shared" ref="CI17:CI21" si="3">IF(OR(ISBLANK(BR17),ISBLANK(BZ17)),0,IF(BR17&lt;BZ17,1,0))</f>
        <v>0</v>
      </c>
      <c r="CJ17" s="116"/>
    </row>
    <row r="18" spans="1:88" s="1" customFormat="1" ht="11.25" customHeight="1" x14ac:dyDescent="0.25">
      <c r="A18" s="19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1" si="4">$M$16</f>
        <v>24.3.</v>
      </c>
      <c r="N18" s="80"/>
      <c r="O18" s="80"/>
      <c r="P18" s="80"/>
      <c r="Q18" s="81"/>
      <c r="R18" s="191"/>
      <c r="S18" s="161">
        <f>S17+$C$14</f>
        <v>0.89166666666666661</v>
      </c>
      <c r="T18" s="212"/>
      <c r="U18" s="212"/>
      <c r="V18" s="212"/>
      <c r="W18" s="213"/>
      <c r="X18" s="191"/>
      <c r="Y18" s="79" t="str">
        <f>$Y$16</f>
        <v>Fernseher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$O$8 &amp; " "</f>
        <v xml:space="preserve">Schmiddi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$AW$8</f>
        <v xml:space="preserve"> Ratze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0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2</v>
      </c>
      <c r="CA18" s="154"/>
      <c r="CB18" s="154"/>
      <c r="CC18" s="154"/>
      <c r="CD18" s="155"/>
      <c r="CE18" s="116"/>
      <c r="CF18" s="45">
        <f t="shared" si="0"/>
        <v>1</v>
      </c>
      <c r="CG18" s="45">
        <f t="shared" si="1"/>
        <v>0</v>
      </c>
      <c r="CH18" s="45">
        <f t="shared" si="2"/>
        <v>0</v>
      </c>
      <c r="CI18" s="45">
        <f t="shared" si="3"/>
        <v>1</v>
      </c>
      <c r="CJ18" s="116"/>
    </row>
    <row r="19" spans="1:88" s="1" customFormat="1" ht="11.25" customHeight="1" x14ac:dyDescent="0.25">
      <c r="A19" s="19"/>
      <c r="B19" s="115"/>
      <c r="C19" s="145"/>
      <c r="D19" s="146"/>
      <c r="E19" s="146"/>
      <c r="F19" s="147"/>
      <c r="G19" s="192"/>
      <c r="H19" s="79">
        <f>H18+1</f>
        <v>4</v>
      </c>
      <c r="I19" s="80"/>
      <c r="J19" s="80"/>
      <c r="K19" s="81"/>
      <c r="L19" s="191"/>
      <c r="M19" s="79" t="str">
        <f t="shared" si="4"/>
        <v>24.3.</v>
      </c>
      <c r="N19" s="80"/>
      <c r="O19" s="80"/>
      <c r="P19" s="80"/>
      <c r="Q19" s="81"/>
      <c r="R19" s="191"/>
      <c r="S19" s="161">
        <f>S18+$C$14</f>
        <v>0.89999999999999991</v>
      </c>
      <c r="T19" s="212"/>
      <c r="U19" s="212"/>
      <c r="V19" s="212"/>
      <c r="W19" s="213"/>
      <c r="X19" s="191"/>
      <c r="Y19" s="79" t="str">
        <f>$Y$16</f>
        <v>Fernseher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59" t="str">
        <f>$AF$8 &amp; " "</f>
        <v xml:space="preserve">Markus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1" t="s">
        <v>2</v>
      </c>
      <c r="AZ19" s="190"/>
      <c r="BA19" s="79"/>
      <c r="BB19" s="157" t="str">
        <f>" " &amp; $BN$8</f>
        <v xml:space="preserve"> Patrick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0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3</v>
      </c>
      <c r="CA19" s="154"/>
      <c r="CB19" s="154"/>
      <c r="CC19" s="154"/>
      <c r="CD19" s="155"/>
      <c r="CE19" s="116"/>
      <c r="CF19" s="45">
        <f t="shared" si="0"/>
        <v>1</v>
      </c>
      <c r="CG19" s="45">
        <f t="shared" si="1"/>
        <v>0</v>
      </c>
      <c r="CH19" s="45">
        <f t="shared" si="2"/>
        <v>0</v>
      </c>
      <c r="CI19" s="45">
        <f t="shared" si="3"/>
        <v>1</v>
      </c>
      <c r="CJ19" s="116"/>
    </row>
    <row r="20" spans="1:88" s="1" customFormat="1" ht="11.25" customHeight="1" x14ac:dyDescent="0.25">
      <c r="A20" s="19"/>
      <c r="B20" s="115"/>
      <c r="C20" s="145"/>
      <c r="D20" s="146"/>
      <c r="E20" s="146"/>
      <c r="F20" s="147"/>
      <c r="G20" s="192"/>
      <c r="H20" s="79">
        <f>H19+1</f>
        <v>5</v>
      </c>
      <c r="I20" s="80"/>
      <c r="J20" s="80"/>
      <c r="K20" s="81"/>
      <c r="L20" s="191"/>
      <c r="M20" s="79" t="str">
        <f t="shared" si="4"/>
        <v>24.3.</v>
      </c>
      <c r="N20" s="80"/>
      <c r="O20" s="80"/>
      <c r="P20" s="80"/>
      <c r="Q20" s="81"/>
      <c r="R20" s="191"/>
      <c r="S20" s="161">
        <f>S19+$C$14</f>
        <v>0.90833333333333321</v>
      </c>
      <c r="T20" s="212"/>
      <c r="U20" s="212"/>
      <c r="V20" s="212"/>
      <c r="W20" s="213"/>
      <c r="X20" s="191"/>
      <c r="Y20" s="79" t="str">
        <f>$Y$16</f>
        <v>Fernseher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59" t="str">
        <f>$BN$8 &amp; " "</f>
        <v xml:space="preserve">Patrick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1" t="s">
        <v>2</v>
      </c>
      <c r="AZ20" s="190"/>
      <c r="BA20" s="79"/>
      <c r="BB20" s="156" t="str">
        <f>" " &amp; $O$8</f>
        <v xml:space="preserve"> Schmiddi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91"/>
      <c r="BR20" s="153">
        <v>1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4</v>
      </c>
      <c r="CA20" s="154"/>
      <c r="CB20" s="154"/>
      <c r="CC20" s="154"/>
      <c r="CD20" s="155"/>
      <c r="CE20" s="116"/>
      <c r="CF20" s="45">
        <f t="shared" si="0"/>
        <v>1</v>
      </c>
      <c r="CG20" s="45">
        <f t="shared" si="1"/>
        <v>0</v>
      </c>
      <c r="CH20" s="45">
        <f t="shared" si="2"/>
        <v>0</v>
      </c>
      <c r="CI20" s="45">
        <f t="shared" si="3"/>
        <v>1</v>
      </c>
      <c r="CJ20" s="116"/>
    </row>
    <row r="21" spans="1:88" s="1" customFormat="1" ht="11.25" customHeight="1" x14ac:dyDescent="0.25">
      <c r="A21" s="19"/>
      <c r="B21" s="115"/>
      <c r="C21" s="148"/>
      <c r="D21" s="149"/>
      <c r="E21" s="149"/>
      <c r="F21" s="150"/>
      <c r="G21" s="192"/>
      <c r="H21" s="79">
        <f>H20+1</f>
        <v>6</v>
      </c>
      <c r="I21" s="80"/>
      <c r="J21" s="80"/>
      <c r="K21" s="81"/>
      <c r="L21" s="191"/>
      <c r="M21" s="79" t="str">
        <f t="shared" si="4"/>
        <v>24.3.</v>
      </c>
      <c r="N21" s="80"/>
      <c r="O21" s="80"/>
      <c r="P21" s="80"/>
      <c r="Q21" s="81"/>
      <c r="R21" s="191"/>
      <c r="S21" s="161">
        <f>S20+$C$14</f>
        <v>0.91666666666666652</v>
      </c>
      <c r="T21" s="212"/>
      <c r="U21" s="212"/>
      <c r="V21" s="212"/>
      <c r="W21" s="213"/>
      <c r="X21" s="191"/>
      <c r="Y21" s="79" t="str">
        <f>$Y$16</f>
        <v>Fernseher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59" t="str">
        <f>$AF$8 &amp; " "</f>
        <v xml:space="preserve">Markus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1" t="s">
        <v>2</v>
      </c>
      <c r="AZ21" s="190"/>
      <c r="BA21" s="79"/>
      <c r="BB21" s="157" t="str">
        <f>" " &amp; $AW$8</f>
        <v xml:space="preserve"> Ratze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1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2</v>
      </c>
      <c r="CA21" s="154"/>
      <c r="CB21" s="154"/>
      <c r="CC21" s="154"/>
      <c r="CD21" s="155"/>
      <c r="CE21" s="116"/>
      <c r="CF21" s="45">
        <f t="shared" si="0"/>
        <v>1</v>
      </c>
      <c r="CG21" s="45">
        <f t="shared" si="1"/>
        <v>0</v>
      </c>
      <c r="CH21" s="45">
        <f t="shared" si="2"/>
        <v>0</v>
      </c>
      <c r="CI21" s="45">
        <f t="shared" si="3"/>
        <v>1</v>
      </c>
      <c r="CJ21" s="116"/>
    </row>
    <row r="22" spans="1:88" s="1" customFormat="1" ht="7.5" customHeight="1" x14ac:dyDescent="0.25">
      <c r="A22" s="19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16"/>
      <c r="CF22" s="45"/>
      <c r="CG22" s="45"/>
      <c r="CH22" s="45"/>
      <c r="CI22" s="45"/>
      <c r="CJ22" s="116"/>
    </row>
    <row r="23" spans="1:88" s="1" customFormat="1" ht="11.25" customHeight="1" x14ac:dyDescent="0.25">
      <c r="A23" s="19"/>
      <c r="B23" s="115"/>
      <c r="C23" s="142" t="s">
        <v>11</v>
      </c>
      <c r="D23" s="143"/>
      <c r="E23" s="143"/>
      <c r="F23" s="144"/>
      <c r="G23" s="192"/>
      <c r="H23" s="79">
        <f>H21+1</f>
        <v>7</v>
      </c>
      <c r="I23" s="80"/>
      <c r="J23" s="80"/>
      <c r="K23" s="81"/>
      <c r="L23" s="191"/>
      <c r="M23" s="79" t="str">
        <f t="shared" ref="M23:M28" si="5">$M$16</f>
        <v>24.3.</v>
      </c>
      <c r="N23" s="80"/>
      <c r="O23" s="80"/>
      <c r="P23" s="80"/>
      <c r="Q23" s="81"/>
      <c r="R23" s="191"/>
      <c r="S23" s="161">
        <f>S21+$C$14</f>
        <v>0.92499999999999982</v>
      </c>
      <c r="T23" s="80"/>
      <c r="U23" s="80"/>
      <c r="V23" s="80"/>
      <c r="W23" s="81"/>
      <c r="X23" s="191"/>
      <c r="Y23" s="79" t="str">
        <f t="shared" ref="Y23:Y28" si="6">$Y$16</f>
        <v>Fernseher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59" t="str">
        <f>$AF$8 &amp; " "</f>
        <v xml:space="preserve">Markus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1" t="s">
        <v>2</v>
      </c>
      <c r="AZ23" s="190"/>
      <c r="BA23" s="79"/>
      <c r="BB23" s="156" t="str">
        <f>" " &amp; $O$8</f>
        <v xml:space="preserve"> Schmiddi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91"/>
      <c r="BR23" s="153">
        <v>1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2</v>
      </c>
      <c r="CA23" s="154"/>
      <c r="CB23" s="154"/>
      <c r="CC23" s="154"/>
      <c r="CD23" s="155"/>
      <c r="CE23" s="116"/>
      <c r="CF23" s="45">
        <f t="shared" ref="CF23:CF28" si="7">IF(AND(ISNUMBER(BR23),ISNUMBER(BZ23)),1,0)</f>
        <v>1</v>
      </c>
      <c r="CG23" s="45">
        <f t="shared" ref="CG23:CG28" si="8">IF(OR(ISBLANK(BR23),ISBLANK(BZ23)),0,IF(BR23&gt;BZ23,1,0))</f>
        <v>0</v>
      </c>
      <c r="CH23" s="45">
        <f t="shared" ref="CH23:CH28" si="9">IF(OR(ISBLANK(BR23),ISBLANK(BZ23)),0,IF(BR23=BZ23,1,0))</f>
        <v>0</v>
      </c>
      <c r="CI23" s="45">
        <f t="shared" ref="CI23:CI28" si="10">IF(OR(ISBLANK(BR23),ISBLANK(BZ23)),0,IF(BR23&lt;BZ23,1,0))</f>
        <v>1</v>
      </c>
      <c r="CJ23" s="116"/>
    </row>
    <row r="24" spans="1:88" s="1" customFormat="1" ht="11.25" customHeight="1" x14ac:dyDescent="0.25">
      <c r="A24" s="19"/>
      <c r="B24" s="115"/>
      <c r="C24" s="145"/>
      <c r="D24" s="146"/>
      <c r="E24" s="146"/>
      <c r="F24" s="147"/>
      <c r="G24" s="192"/>
      <c r="H24" s="79">
        <f>H23+1</f>
        <v>8</v>
      </c>
      <c r="I24" s="80"/>
      <c r="J24" s="80"/>
      <c r="K24" s="81"/>
      <c r="L24" s="191"/>
      <c r="M24" s="79" t="str">
        <f t="shared" si="5"/>
        <v>24.3.</v>
      </c>
      <c r="N24" s="80"/>
      <c r="O24" s="80"/>
      <c r="P24" s="80"/>
      <c r="Q24" s="81"/>
      <c r="R24" s="191"/>
      <c r="S24" s="161">
        <f>S23+$C$14</f>
        <v>0.93333333333333313</v>
      </c>
      <c r="T24" s="212"/>
      <c r="U24" s="212"/>
      <c r="V24" s="212"/>
      <c r="W24" s="213"/>
      <c r="X24" s="191"/>
      <c r="Y24" s="79" t="str">
        <f t="shared" si="6"/>
        <v>Fernseher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59" t="str">
        <f>$BN$8 &amp; " "</f>
        <v xml:space="preserve">Patrick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1" t="s">
        <v>2</v>
      </c>
      <c r="AZ24" s="190"/>
      <c r="BA24" s="79"/>
      <c r="BB24" s="157" t="str">
        <f>" " &amp; $AW$8</f>
        <v xml:space="preserve"> Ratze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2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3</v>
      </c>
      <c r="CA24" s="154"/>
      <c r="CB24" s="154"/>
      <c r="CC24" s="154"/>
      <c r="CD24" s="155"/>
      <c r="CE24" s="116"/>
      <c r="CF24" s="45">
        <f t="shared" si="7"/>
        <v>1</v>
      </c>
      <c r="CG24" s="45">
        <f t="shared" si="8"/>
        <v>0</v>
      </c>
      <c r="CH24" s="45">
        <f t="shared" si="9"/>
        <v>0</v>
      </c>
      <c r="CI24" s="45">
        <f t="shared" si="10"/>
        <v>1</v>
      </c>
      <c r="CJ24" s="116"/>
    </row>
    <row r="25" spans="1:88" s="1" customFormat="1" ht="11.25" customHeight="1" x14ac:dyDescent="0.25">
      <c r="A25" s="19"/>
      <c r="B25" s="115"/>
      <c r="C25" s="145"/>
      <c r="D25" s="146"/>
      <c r="E25" s="146"/>
      <c r="F25" s="147"/>
      <c r="G25" s="192"/>
      <c r="H25" s="79">
        <f>H24+1</f>
        <v>9</v>
      </c>
      <c r="I25" s="80"/>
      <c r="J25" s="80"/>
      <c r="K25" s="81"/>
      <c r="L25" s="191"/>
      <c r="M25" s="79" t="str">
        <f t="shared" si="5"/>
        <v>24.3.</v>
      </c>
      <c r="N25" s="80"/>
      <c r="O25" s="80"/>
      <c r="P25" s="80"/>
      <c r="Q25" s="81"/>
      <c r="R25" s="191"/>
      <c r="S25" s="161">
        <f>S24+$C$14</f>
        <v>0.94166666666666643</v>
      </c>
      <c r="T25" s="212"/>
      <c r="U25" s="212"/>
      <c r="V25" s="212"/>
      <c r="W25" s="213"/>
      <c r="X25" s="191"/>
      <c r="Y25" s="79" t="str">
        <f t="shared" si="6"/>
        <v>Fernseher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59" t="str">
        <f>$AW$8 &amp; " "</f>
        <v xml:space="preserve">Ratze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1" t="s">
        <v>2</v>
      </c>
      <c r="AZ25" s="190"/>
      <c r="BA25" s="79"/>
      <c r="BB25" s="156" t="str">
        <f>" " &amp; $O$8</f>
        <v xml:space="preserve"> Schmiddi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91"/>
      <c r="BR25" s="153">
        <v>2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2</v>
      </c>
      <c r="CA25" s="154"/>
      <c r="CB25" s="154"/>
      <c r="CC25" s="154"/>
      <c r="CD25" s="155"/>
      <c r="CE25" s="116"/>
      <c r="CF25" s="45">
        <f t="shared" si="7"/>
        <v>1</v>
      </c>
      <c r="CG25" s="45">
        <f t="shared" si="8"/>
        <v>0</v>
      </c>
      <c r="CH25" s="45">
        <f t="shared" si="9"/>
        <v>1</v>
      </c>
      <c r="CI25" s="45">
        <f t="shared" si="10"/>
        <v>0</v>
      </c>
      <c r="CJ25" s="116"/>
    </row>
    <row r="26" spans="1:88" s="1" customFormat="1" ht="11.25" customHeight="1" x14ac:dyDescent="0.25">
      <c r="A26" s="19"/>
      <c r="B26" s="115"/>
      <c r="C26" s="145"/>
      <c r="D26" s="146"/>
      <c r="E26" s="146"/>
      <c r="F26" s="147"/>
      <c r="G26" s="192"/>
      <c r="H26" s="79">
        <f>H25+1</f>
        <v>10</v>
      </c>
      <c r="I26" s="80"/>
      <c r="J26" s="80"/>
      <c r="K26" s="81"/>
      <c r="L26" s="191"/>
      <c r="M26" s="79" t="str">
        <f t="shared" si="5"/>
        <v>24.3.</v>
      </c>
      <c r="N26" s="80"/>
      <c r="O26" s="80"/>
      <c r="P26" s="80"/>
      <c r="Q26" s="81"/>
      <c r="R26" s="191"/>
      <c r="S26" s="161">
        <f>S25+$C$14</f>
        <v>0.94999999999999973</v>
      </c>
      <c r="T26" s="212"/>
      <c r="U26" s="212"/>
      <c r="V26" s="212"/>
      <c r="W26" s="213"/>
      <c r="X26" s="191"/>
      <c r="Y26" s="79" t="str">
        <f t="shared" si="6"/>
        <v>Fernseher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91"/>
      <c r="AJ26" s="159" t="str">
        <f>$BN$8 &amp; " "</f>
        <v xml:space="preserve">Patrick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1" t="s">
        <v>2</v>
      </c>
      <c r="AZ26" s="190"/>
      <c r="BA26" s="79"/>
      <c r="BB26" s="157" t="str">
        <f>" " &amp; $AF$8</f>
        <v xml:space="preserve"> Markus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91"/>
      <c r="BR26" s="153">
        <v>2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1</v>
      </c>
      <c r="CA26" s="154"/>
      <c r="CB26" s="154"/>
      <c r="CC26" s="154"/>
      <c r="CD26" s="155"/>
      <c r="CE26" s="116"/>
      <c r="CF26" s="45">
        <f t="shared" si="7"/>
        <v>1</v>
      </c>
      <c r="CG26" s="45">
        <f t="shared" si="8"/>
        <v>1</v>
      </c>
      <c r="CH26" s="45">
        <f t="shared" si="9"/>
        <v>0</v>
      </c>
      <c r="CI26" s="45">
        <f t="shared" si="10"/>
        <v>0</v>
      </c>
      <c r="CJ26" s="116"/>
    </row>
    <row r="27" spans="1:88" s="1" customFormat="1" ht="11.25" customHeight="1" x14ac:dyDescent="0.25">
      <c r="A27" s="19"/>
      <c r="B27" s="115"/>
      <c r="C27" s="145"/>
      <c r="D27" s="146"/>
      <c r="E27" s="146"/>
      <c r="F27" s="147"/>
      <c r="G27" s="192"/>
      <c r="H27" s="79">
        <f>H26+1</f>
        <v>11</v>
      </c>
      <c r="I27" s="80"/>
      <c r="J27" s="80"/>
      <c r="K27" s="81"/>
      <c r="L27" s="191"/>
      <c r="M27" s="79" t="str">
        <f t="shared" si="5"/>
        <v>24.3.</v>
      </c>
      <c r="N27" s="80"/>
      <c r="O27" s="80"/>
      <c r="P27" s="80"/>
      <c r="Q27" s="81"/>
      <c r="R27" s="191"/>
      <c r="S27" s="161">
        <f>S26+$C$14</f>
        <v>0.95833333333333304</v>
      </c>
      <c r="T27" s="212"/>
      <c r="U27" s="212"/>
      <c r="V27" s="212"/>
      <c r="W27" s="213"/>
      <c r="X27" s="191"/>
      <c r="Y27" s="79" t="str">
        <f t="shared" si="6"/>
        <v>Fernseher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$O$8 &amp; " "</f>
        <v xml:space="preserve">Schmiddi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$BN$8</f>
        <v xml:space="preserve"> Patrick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5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0</v>
      </c>
      <c r="CA27" s="154"/>
      <c r="CB27" s="154"/>
      <c r="CC27" s="154"/>
      <c r="CD27" s="155"/>
      <c r="CE27" s="116"/>
      <c r="CF27" s="45">
        <f t="shared" si="7"/>
        <v>1</v>
      </c>
      <c r="CG27" s="45">
        <f t="shared" si="8"/>
        <v>1</v>
      </c>
      <c r="CH27" s="45">
        <f t="shared" si="9"/>
        <v>0</v>
      </c>
      <c r="CI27" s="45">
        <f t="shared" si="10"/>
        <v>0</v>
      </c>
      <c r="CJ27" s="116"/>
    </row>
    <row r="28" spans="1:88" s="1" customFormat="1" ht="11.25" customHeight="1" x14ac:dyDescent="0.25">
      <c r="A28" s="19"/>
      <c r="B28" s="115"/>
      <c r="C28" s="148"/>
      <c r="D28" s="149"/>
      <c r="E28" s="149"/>
      <c r="F28" s="150"/>
      <c r="G28" s="192"/>
      <c r="H28" s="79">
        <f>H27+1</f>
        <v>12</v>
      </c>
      <c r="I28" s="80"/>
      <c r="J28" s="80"/>
      <c r="K28" s="81"/>
      <c r="L28" s="191"/>
      <c r="M28" s="79" t="str">
        <f t="shared" si="5"/>
        <v>24.3.</v>
      </c>
      <c r="N28" s="80"/>
      <c r="O28" s="80"/>
      <c r="P28" s="80"/>
      <c r="Q28" s="81"/>
      <c r="R28" s="191"/>
      <c r="S28" s="161">
        <f>S27+$C$14</f>
        <v>0.96666666666666634</v>
      </c>
      <c r="T28" s="212"/>
      <c r="U28" s="212"/>
      <c r="V28" s="212"/>
      <c r="W28" s="213"/>
      <c r="X28" s="191"/>
      <c r="Y28" s="79" t="str">
        <f t="shared" si="6"/>
        <v>Fernseher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59" t="str">
        <f>$AW$8 &amp; " "</f>
        <v xml:space="preserve">Ratze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1" t="s">
        <v>2</v>
      </c>
      <c r="AZ28" s="190"/>
      <c r="BA28" s="79"/>
      <c r="BB28" s="157" t="str">
        <f>" " &amp; $AF$8</f>
        <v xml:space="preserve"> Markus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2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0</v>
      </c>
      <c r="CA28" s="154"/>
      <c r="CB28" s="154"/>
      <c r="CC28" s="154"/>
      <c r="CD28" s="155"/>
      <c r="CE28" s="116"/>
      <c r="CF28" s="45">
        <f t="shared" si="7"/>
        <v>1</v>
      </c>
      <c r="CG28" s="45">
        <f t="shared" si="8"/>
        <v>1</v>
      </c>
      <c r="CH28" s="45">
        <f t="shared" si="9"/>
        <v>0</v>
      </c>
      <c r="CI28" s="45">
        <f t="shared" si="10"/>
        <v>0</v>
      </c>
      <c r="CJ28" s="116"/>
    </row>
    <row r="29" spans="1:88" s="1" customFormat="1" ht="7.5" customHeight="1" x14ac:dyDescent="0.25">
      <c r="A29" s="19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45"/>
      <c r="CG29" s="45"/>
      <c r="CH29" s="45"/>
      <c r="CI29" s="45"/>
      <c r="CJ29" s="116"/>
    </row>
    <row r="30" spans="1:88" s="1" customFormat="1" ht="11.25" customHeight="1" x14ac:dyDescent="0.25">
      <c r="A30" s="1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45"/>
      <c r="CG30" s="45"/>
      <c r="CH30" s="45"/>
      <c r="CI30" s="45"/>
      <c r="CJ30" s="116"/>
    </row>
    <row r="31" spans="1:88" s="1" customFormat="1" ht="7.5" customHeight="1" x14ac:dyDescent="0.25">
      <c r="A31" s="19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4"/>
      <c r="CF31" s="45"/>
      <c r="CG31" s="45"/>
      <c r="CH31" s="45"/>
      <c r="CI31" s="45"/>
      <c r="CJ31" s="116"/>
    </row>
    <row r="32" spans="1:88" s="2" customFormat="1" ht="15" customHeight="1" x14ac:dyDescent="0.25">
      <c r="A32" s="19"/>
      <c r="B32" s="115"/>
      <c r="C32" s="86" t="s">
        <v>12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8"/>
      <c r="CE32" s="116"/>
      <c r="CF32" s="4"/>
      <c r="CG32" s="4"/>
      <c r="CH32" s="4"/>
      <c r="CI32" s="4"/>
      <c r="CJ32" s="116"/>
    </row>
    <row r="33" spans="1:88" s="1" customFormat="1" ht="7.5" customHeight="1" x14ac:dyDescent="0.25">
      <c r="A33" s="19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6"/>
      <c r="CF33" s="45"/>
      <c r="CG33" s="45"/>
      <c r="CH33" s="45"/>
      <c r="CI33" s="45"/>
      <c r="CJ33" s="116"/>
    </row>
    <row r="34" spans="1:88" s="9" customFormat="1" x14ac:dyDescent="0.25">
      <c r="A34" s="19"/>
      <c r="B34" s="11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 t="str">
        <f>$O$8</f>
        <v>Schmiddi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18" t="str">
        <f>$AF$8</f>
        <v>Markus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7"/>
      <c r="AW34" s="118" t="str">
        <f>$AW$8</f>
        <v>Ratze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87"/>
      <c r="BN34" s="74" t="str">
        <f>$BN$8</f>
        <v>Patrick</v>
      </c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116"/>
      <c r="CJ34" s="116"/>
    </row>
    <row r="35" spans="1:88" x14ac:dyDescent="0.25">
      <c r="A35" s="19"/>
      <c r="B35" s="115"/>
      <c r="C35" s="101" t="str">
        <f>" " &amp; $O$8</f>
        <v xml:space="preserve"> Schmiddi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3" t="s">
        <v>13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92">
        <f>IF(ISBLANK(BR16),"",BR16)</f>
        <v>0</v>
      </c>
      <c r="AG35" s="93"/>
      <c r="AH35" s="93"/>
      <c r="AI35" s="93"/>
      <c r="AJ35" s="93"/>
      <c r="AK35" s="93"/>
      <c r="AL35" s="93"/>
      <c r="AM35" s="93" t="s">
        <v>2</v>
      </c>
      <c r="AN35" s="93"/>
      <c r="AO35" s="93"/>
      <c r="AP35" s="93">
        <f>IF(ISBLANK(BZ16),"",BZ16)</f>
        <v>0</v>
      </c>
      <c r="AQ35" s="93"/>
      <c r="AR35" s="93"/>
      <c r="AS35" s="93"/>
      <c r="AT35" s="93"/>
      <c r="AU35" s="93"/>
      <c r="AV35" s="95"/>
      <c r="AW35" s="92">
        <f>IF(ISBLANK(BR18),"",BR18)</f>
        <v>0</v>
      </c>
      <c r="AX35" s="93"/>
      <c r="AY35" s="93"/>
      <c r="AZ35" s="93"/>
      <c r="BA35" s="93"/>
      <c r="BB35" s="93"/>
      <c r="BC35" s="93"/>
      <c r="BD35" s="93" t="s">
        <v>2</v>
      </c>
      <c r="BE35" s="93"/>
      <c r="BF35" s="93"/>
      <c r="BG35" s="93">
        <f>IF(ISBLANK(BZ18),"",BZ18)</f>
        <v>2</v>
      </c>
      <c r="BH35" s="93"/>
      <c r="BI35" s="93"/>
      <c r="BJ35" s="93"/>
      <c r="BK35" s="93"/>
      <c r="BL35" s="93"/>
      <c r="BM35" s="95"/>
      <c r="BN35" s="92">
        <f>IF(ISBLANK(BR27),"",BR27)</f>
        <v>5</v>
      </c>
      <c r="BO35" s="93"/>
      <c r="BP35" s="93"/>
      <c r="BQ35" s="93"/>
      <c r="BR35" s="93"/>
      <c r="BS35" s="93"/>
      <c r="BT35" s="93"/>
      <c r="BU35" s="93" t="s">
        <v>2</v>
      </c>
      <c r="BV35" s="93"/>
      <c r="BW35" s="93"/>
      <c r="BX35" s="93">
        <f>IF(ISBLANK(BZ27),"",BZ27)</f>
        <v>0</v>
      </c>
      <c r="BY35" s="93"/>
      <c r="BZ35" s="93"/>
      <c r="CA35" s="93"/>
      <c r="CB35" s="93"/>
      <c r="CC35" s="93"/>
      <c r="CD35" s="95"/>
      <c r="CE35" s="116"/>
      <c r="CJ35" s="116"/>
    </row>
    <row r="36" spans="1:88" x14ac:dyDescent="0.25">
      <c r="A36" s="19"/>
      <c r="B36" s="115"/>
      <c r="C36" s="101" t="str">
        <f>" " &amp; $AF$8</f>
        <v xml:space="preserve"> Markus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2">
        <f>IF(ISBLANK(BR23),"",BR23)</f>
        <v>1</v>
      </c>
      <c r="P36" s="93"/>
      <c r="Q36" s="93"/>
      <c r="R36" s="93"/>
      <c r="S36" s="93"/>
      <c r="T36" s="93"/>
      <c r="U36" s="93"/>
      <c r="V36" s="93" t="s">
        <v>2</v>
      </c>
      <c r="W36" s="93"/>
      <c r="X36" s="93"/>
      <c r="Y36" s="93">
        <f>IF(ISBLANK(BZ23),"",BZ23)</f>
        <v>2</v>
      </c>
      <c r="Z36" s="93"/>
      <c r="AA36" s="93"/>
      <c r="AB36" s="93"/>
      <c r="AC36" s="93"/>
      <c r="AD36" s="93"/>
      <c r="AE36" s="95"/>
      <c r="AF36" s="73" t="s">
        <v>13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92">
        <f>IF(ISBLANK(BR21),"",BR21)</f>
        <v>1</v>
      </c>
      <c r="AX36" s="93"/>
      <c r="AY36" s="93"/>
      <c r="AZ36" s="93"/>
      <c r="BA36" s="93"/>
      <c r="BB36" s="93"/>
      <c r="BC36" s="93"/>
      <c r="BD36" s="93" t="s">
        <v>2</v>
      </c>
      <c r="BE36" s="93"/>
      <c r="BF36" s="93"/>
      <c r="BG36" s="93">
        <f>IF(ISBLANK(BZ21),"",BZ21)</f>
        <v>2</v>
      </c>
      <c r="BH36" s="93"/>
      <c r="BI36" s="93"/>
      <c r="BJ36" s="93"/>
      <c r="BK36" s="93"/>
      <c r="BL36" s="93"/>
      <c r="BM36" s="95"/>
      <c r="BN36" s="92">
        <f>IF(ISBLANK(BR19),"",BZ19)</f>
        <v>3</v>
      </c>
      <c r="BO36" s="93"/>
      <c r="BP36" s="93"/>
      <c r="BQ36" s="93"/>
      <c r="BR36" s="93"/>
      <c r="BS36" s="93"/>
      <c r="BT36" s="93"/>
      <c r="BU36" s="93" t="s">
        <v>2</v>
      </c>
      <c r="BV36" s="93"/>
      <c r="BW36" s="93"/>
      <c r="BX36" s="93">
        <f>IF(ISBLANK(BZ19),"",BZ19)</f>
        <v>3</v>
      </c>
      <c r="BY36" s="93"/>
      <c r="BZ36" s="93"/>
      <c r="CA36" s="93"/>
      <c r="CB36" s="93"/>
      <c r="CC36" s="93"/>
      <c r="CD36" s="95"/>
      <c r="CE36" s="116"/>
      <c r="CJ36" s="116"/>
    </row>
    <row r="37" spans="1:88" x14ac:dyDescent="0.25">
      <c r="A37" s="19"/>
      <c r="B37" s="115"/>
      <c r="C37" s="101" t="str">
        <f>" " &amp; $AW$8</f>
        <v xml:space="preserve"> Ratze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92">
        <f>IF(ISBLANK(BR25),"",BR25)</f>
        <v>2</v>
      </c>
      <c r="P37" s="93"/>
      <c r="Q37" s="93"/>
      <c r="R37" s="93"/>
      <c r="S37" s="93"/>
      <c r="T37" s="93"/>
      <c r="U37" s="93"/>
      <c r="V37" s="93" t="s">
        <v>2</v>
      </c>
      <c r="W37" s="93"/>
      <c r="X37" s="93"/>
      <c r="Y37" s="93">
        <f>IF(ISBLANK(BZ25),"",BZ25)</f>
        <v>2</v>
      </c>
      <c r="Z37" s="93"/>
      <c r="AA37" s="93"/>
      <c r="AB37" s="93"/>
      <c r="AC37" s="93"/>
      <c r="AD37" s="93"/>
      <c r="AE37" s="95"/>
      <c r="AF37" s="92">
        <f>IF(ISBLANK(BR28),"",BR28)</f>
        <v>2</v>
      </c>
      <c r="AG37" s="93"/>
      <c r="AH37" s="93"/>
      <c r="AI37" s="93"/>
      <c r="AJ37" s="93"/>
      <c r="AK37" s="93"/>
      <c r="AL37" s="93"/>
      <c r="AM37" s="93" t="s">
        <v>2</v>
      </c>
      <c r="AN37" s="93"/>
      <c r="AO37" s="93"/>
      <c r="AP37" s="93">
        <f>IF(ISBLANK(BZ28),"",BZ28)</f>
        <v>0</v>
      </c>
      <c r="AQ37" s="93"/>
      <c r="AR37" s="93"/>
      <c r="AS37" s="93"/>
      <c r="AT37" s="93"/>
      <c r="AU37" s="93"/>
      <c r="AV37" s="95"/>
      <c r="AW37" s="73" t="s">
        <v>13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92">
        <f>IF(ISBLANK(BR17),"",BR17)</f>
        <v>0</v>
      </c>
      <c r="BO37" s="93"/>
      <c r="BP37" s="93"/>
      <c r="BQ37" s="93"/>
      <c r="BR37" s="93"/>
      <c r="BS37" s="93"/>
      <c r="BT37" s="93"/>
      <c r="BU37" s="93" t="s">
        <v>2</v>
      </c>
      <c r="BV37" s="93"/>
      <c r="BW37" s="93"/>
      <c r="BX37" s="93">
        <f>IF(ISBLANK(BZ17),"",BZ17)</f>
        <v>0</v>
      </c>
      <c r="BY37" s="93"/>
      <c r="BZ37" s="93"/>
      <c r="CA37" s="93"/>
      <c r="CB37" s="93"/>
      <c r="CC37" s="93"/>
      <c r="CD37" s="95"/>
      <c r="CE37" s="116"/>
      <c r="CJ37" s="116"/>
    </row>
    <row r="38" spans="1:88" x14ac:dyDescent="0.25">
      <c r="A38" s="19"/>
      <c r="B38" s="115"/>
      <c r="C38" s="101" t="str">
        <f>" " &amp; $BN$8</f>
        <v xml:space="preserve"> Patrick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2">
        <f>IF(ISBLANK(BR20),"",BR20)</f>
        <v>1</v>
      </c>
      <c r="P38" s="93"/>
      <c r="Q38" s="93"/>
      <c r="R38" s="93"/>
      <c r="S38" s="93"/>
      <c r="T38" s="93"/>
      <c r="U38" s="93"/>
      <c r="V38" s="93" t="s">
        <v>2</v>
      </c>
      <c r="W38" s="93"/>
      <c r="X38" s="93"/>
      <c r="Y38" s="93">
        <f>IF(ISBLANK(BZ20),"",BZ20)</f>
        <v>4</v>
      </c>
      <c r="Z38" s="93"/>
      <c r="AA38" s="93"/>
      <c r="AB38" s="93"/>
      <c r="AC38" s="93"/>
      <c r="AD38" s="93"/>
      <c r="AE38" s="95"/>
      <c r="AF38" s="92">
        <f>IF(ISBLANK(BR26),"",BR26)</f>
        <v>2</v>
      </c>
      <c r="AG38" s="93"/>
      <c r="AH38" s="93"/>
      <c r="AI38" s="93"/>
      <c r="AJ38" s="93"/>
      <c r="AK38" s="93"/>
      <c r="AL38" s="93"/>
      <c r="AM38" s="93" t="s">
        <v>2</v>
      </c>
      <c r="AN38" s="93"/>
      <c r="AO38" s="93"/>
      <c r="AP38" s="93">
        <f>IF(ISBLANK(BZ26),"",BZ26)</f>
        <v>1</v>
      </c>
      <c r="AQ38" s="93"/>
      <c r="AR38" s="93"/>
      <c r="AS38" s="93"/>
      <c r="AT38" s="93"/>
      <c r="AU38" s="93"/>
      <c r="AV38" s="95"/>
      <c r="AW38" s="92">
        <f>IF(ISBLANK(BR24),"",BR24)</f>
        <v>2</v>
      </c>
      <c r="AX38" s="93"/>
      <c r="AY38" s="93"/>
      <c r="AZ38" s="93"/>
      <c r="BA38" s="93"/>
      <c r="BB38" s="93"/>
      <c r="BC38" s="93"/>
      <c r="BD38" s="93" t="s">
        <v>2</v>
      </c>
      <c r="BE38" s="93"/>
      <c r="BF38" s="93"/>
      <c r="BG38" s="93">
        <f>IF(ISBLANK(BZ24),"",BZ24)</f>
        <v>3</v>
      </c>
      <c r="BH38" s="93"/>
      <c r="BI38" s="93"/>
      <c r="BJ38" s="93"/>
      <c r="BK38" s="93"/>
      <c r="BL38" s="93"/>
      <c r="BM38" s="95"/>
      <c r="BN38" s="73" t="s">
        <v>13</v>
      </c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5"/>
      <c r="CE38" s="116"/>
      <c r="CJ38" s="116"/>
    </row>
    <row r="39" spans="1:88" s="1" customFormat="1" ht="7.5" customHeight="1" x14ac:dyDescent="0.25">
      <c r="A39" s="1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9"/>
      <c r="CF39" s="45"/>
      <c r="CG39" s="45"/>
      <c r="CH39" s="45"/>
      <c r="CI39" s="45"/>
      <c r="CJ39" s="116"/>
    </row>
    <row r="40" spans="1:88" s="1" customFormat="1" ht="11.25" hidden="1" customHeight="1" x14ac:dyDescent="0.25">
      <c r="A40" s="1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45"/>
      <c r="CG40" s="45"/>
      <c r="CH40" s="45"/>
      <c r="CI40" s="45"/>
      <c r="CJ40" s="116"/>
    </row>
    <row r="41" spans="1:88" s="1" customFormat="1" ht="7.5" hidden="1" customHeight="1" x14ac:dyDescent="0.25">
      <c r="A41" s="19"/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4"/>
      <c r="CF41" s="45"/>
      <c r="CG41" s="45"/>
      <c r="CH41" s="45"/>
      <c r="CI41" s="45"/>
      <c r="CJ41" s="116"/>
    </row>
    <row r="42" spans="1:88" s="1" customFormat="1" ht="15" hidden="1" customHeight="1" x14ac:dyDescent="0.25">
      <c r="A42" s="19"/>
      <c r="B42" s="115"/>
      <c r="C42" s="86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8"/>
      <c r="CE42" s="116"/>
      <c r="CF42" s="45"/>
      <c r="CG42" s="45"/>
      <c r="CH42" s="45"/>
      <c r="CI42" s="45"/>
      <c r="CJ42" s="116"/>
    </row>
    <row r="43" spans="1:88" s="1" customFormat="1" ht="7.5" hidden="1" customHeight="1" x14ac:dyDescent="0.25">
      <c r="A43" s="1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6"/>
      <c r="CF43" s="45"/>
      <c r="CG43" s="45"/>
      <c r="CH43" s="45"/>
      <c r="CI43" s="45"/>
      <c r="CJ43" s="116"/>
    </row>
    <row r="44" spans="1:88" s="3" customFormat="1" ht="11.25" hidden="1" customHeight="1" x14ac:dyDescent="0.25">
      <c r="A44" s="19"/>
      <c r="B44" s="115"/>
      <c r="C44" s="117" t="s">
        <v>15</v>
      </c>
      <c r="D44" s="117"/>
      <c r="E44" s="117"/>
      <c r="F44" s="117"/>
      <c r="G44" s="117"/>
      <c r="H44" s="101" t="str">
        <f>" Spieler"</f>
        <v xml:space="preserve"> Spieler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17" t="s">
        <v>16</v>
      </c>
      <c r="U44" s="117"/>
      <c r="V44" s="117"/>
      <c r="W44" s="117"/>
      <c r="X44" s="117"/>
      <c r="Y44" s="73"/>
      <c r="Z44" s="118" t="s">
        <v>17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 t="s">
        <v>18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75" t="s">
        <v>19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 t="s">
        <v>20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73"/>
      <c r="BS44" s="120" t="s">
        <v>21</v>
      </c>
      <c r="BT44" s="117"/>
      <c r="BU44" s="117"/>
      <c r="BV44" s="117"/>
      <c r="BW44" s="117"/>
      <c r="BX44" s="73" t="s">
        <v>22</v>
      </c>
      <c r="BY44" s="74"/>
      <c r="BZ44" s="74"/>
      <c r="CA44" s="74"/>
      <c r="CB44" s="96" t="s">
        <v>56</v>
      </c>
      <c r="CC44" s="74"/>
      <c r="CD44" s="75"/>
      <c r="CE44" s="116"/>
      <c r="CF44" s="5"/>
      <c r="CG44" s="5"/>
      <c r="CH44" s="5"/>
      <c r="CI44" s="5"/>
      <c r="CJ44" s="116"/>
    </row>
    <row r="45" spans="1:88" s="1" customFormat="1" ht="11.25" hidden="1" customHeight="1" x14ac:dyDescent="0.25">
      <c r="A45" s="19"/>
      <c r="B45" s="115"/>
      <c r="C45" s="206">
        <f>IF(BX45="","",RANK(BX45,BX$45:BX$48,0)+ROW(A1)%%)</f>
        <v>2.0001000000000002</v>
      </c>
      <c r="D45" s="207"/>
      <c r="E45" s="207"/>
      <c r="F45" s="207"/>
      <c r="G45" s="208"/>
      <c r="H45" s="183" t="str">
        <f>" " &amp; $O$8</f>
        <v xml:space="preserve"> Schmiddi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92">
        <f>CF16+CF18+CF20+CF23+CF25+CF27</f>
        <v>6</v>
      </c>
      <c r="U45" s="93"/>
      <c r="V45" s="93"/>
      <c r="W45" s="93"/>
      <c r="X45" s="93"/>
      <c r="Y45" s="95"/>
      <c r="Z45" s="113">
        <f>CG16+CG18+CI20+CI23+CI25+CG27</f>
        <v>3</v>
      </c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4">
        <f>CH16+CH18+CH20+CH23+CH25+CH27</f>
        <v>2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111"/>
      <c r="AV45" s="94">
        <f>CI16+CI18+CG20+CG23+CG25+CI27</f>
        <v>1</v>
      </c>
      <c r="AW45" s="93"/>
      <c r="AX45" s="93"/>
      <c r="AY45" s="93"/>
      <c r="AZ45" s="93"/>
      <c r="BA45" s="93"/>
      <c r="BB45" s="93"/>
      <c r="BC45" s="93"/>
      <c r="BD45" s="93"/>
      <c r="BE45" s="93"/>
      <c r="BF45" s="111"/>
      <c r="BG45" s="92">
        <f>BR16+BR18+BZ20+BZ23+BZ25+BR27</f>
        <v>13</v>
      </c>
      <c r="BH45" s="93"/>
      <c r="BI45" s="93"/>
      <c r="BJ45" s="93"/>
      <c r="BK45" s="93"/>
      <c r="BL45" s="93" t="s">
        <v>2</v>
      </c>
      <c r="BM45" s="93"/>
      <c r="BN45" s="93">
        <f>BZ16+BZ18+BR20+BR23+BR25+BZ27</f>
        <v>6</v>
      </c>
      <c r="BO45" s="93"/>
      <c r="BP45" s="93"/>
      <c r="BQ45" s="93"/>
      <c r="BR45" s="111"/>
      <c r="BS45" s="94">
        <f>BG45-BN45</f>
        <v>7</v>
      </c>
      <c r="BT45" s="93"/>
      <c r="BU45" s="93"/>
      <c r="BV45" s="93"/>
      <c r="BW45" s="93"/>
      <c r="BX45" s="206">
        <f>(Z45*3)+AK45</f>
        <v>11</v>
      </c>
      <c r="BY45" s="207"/>
      <c r="BZ45" s="207"/>
      <c r="CA45" s="207"/>
      <c r="CB45" s="209">
        <f>BX45+ROW()/1000</f>
        <v>11.045</v>
      </c>
      <c r="CC45" s="210"/>
      <c r="CD45" s="211"/>
      <c r="CE45" s="116"/>
      <c r="CF45" s="45"/>
      <c r="CG45" s="45"/>
      <c r="CH45" s="45"/>
      <c r="CI45" s="45"/>
      <c r="CJ45" s="116"/>
    </row>
    <row r="46" spans="1:88" s="1" customFormat="1" ht="11.25" hidden="1" customHeight="1" x14ac:dyDescent="0.25">
      <c r="A46" s="19"/>
      <c r="B46" s="115"/>
      <c r="C46" s="206">
        <f>IF(BX46="","",RANK(BX46,BX$45:BX$48,0)+ROW(A2)%%)</f>
        <v>4.0002000000000004</v>
      </c>
      <c r="D46" s="207"/>
      <c r="E46" s="207"/>
      <c r="F46" s="207"/>
      <c r="G46" s="208"/>
      <c r="H46" s="183" t="str">
        <f>" " &amp; $AF$8</f>
        <v xml:space="preserve"> Markus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92">
        <f>CF16+CF19+CF21+CF23+CF26+CF28</f>
        <v>6</v>
      </c>
      <c r="U46" s="93"/>
      <c r="V46" s="93"/>
      <c r="W46" s="93"/>
      <c r="X46" s="93"/>
      <c r="Y46" s="95"/>
      <c r="Z46" s="113">
        <f>CI16+CG19+CG21+CG23+CI26+CI28</f>
        <v>0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4">
        <f>CH16+CH19+CH21+CH23+CH26+CH28</f>
        <v>1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111"/>
      <c r="AV46" s="94">
        <f>CG16+CI19+CI21+CI23+CG26+CG28</f>
        <v>5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111"/>
      <c r="BG46" s="92">
        <f>BZ16+BR19+BR21+BR23+BZ26+BZ28</f>
        <v>3</v>
      </c>
      <c r="BH46" s="93"/>
      <c r="BI46" s="93"/>
      <c r="BJ46" s="93"/>
      <c r="BK46" s="93"/>
      <c r="BL46" s="93" t="s">
        <v>2</v>
      </c>
      <c r="BM46" s="93"/>
      <c r="BN46" s="93">
        <f>BR16+BZ19+BZ21+BZ23+BR26+BR28</f>
        <v>11</v>
      </c>
      <c r="BO46" s="93"/>
      <c r="BP46" s="93"/>
      <c r="BQ46" s="93"/>
      <c r="BR46" s="111"/>
      <c r="BS46" s="94">
        <f>BG46-BN46</f>
        <v>-8</v>
      </c>
      <c r="BT46" s="93"/>
      <c r="BU46" s="93"/>
      <c r="BV46" s="93"/>
      <c r="BW46" s="93"/>
      <c r="BX46" s="206">
        <f>(Z46*3)+AK46</f>
        <v>1</v>
      </c>
      <c r="BY46" s="207"/>
      <c r="BZ46" s="207"/>
      <c r="CA46" s="207"/>
      <c r="CB46" s="209">
        <f>BX46+ROW()/1000</f>
        <v>1.046</v>
      </c>
      <c r="CC46" s="210"/>
      <c r="CD46" s="211"/>
      <c r="CE46" s="116"/>
      <c r="CF46" s="45"/>
      <c r="CG46" s="45"/>
      <c r="CH46" s="45"/>
      <c r="CI46" s="45"/>
      <c r="CJ46" s="116"/>
    </row>
    <row r="47" spans="1:88" s="1" customFormat="1" ht="11.25" hidden="1" customHeight="1" x14ac:dyDescent="0.25">
      <c r="A47" s="19"/>
      <c r="B47" s="115"/>
      <c r="C47" s="206">
        <f>IF(BX47="","",RANK(BX47,BX$45:BX$48,0)+ROW(A3)%%)</f>
        <v>1.0003</v>
      </c>
      <c r="D47" s="207"/>
      <c r="E47" s="207"/>
      <c r="F47" s="207"/>
      <c r="G47" s="208"/>
      <c r="H47" s="183" t="str">
        <f>" " &amp; $AW$8</f>
        <v xml:space="preserve"> Ratze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92">
        <f>CF17+CF18+CF21+CF24+CF25+CF28</f>
        <v>6</v>
      </c>
      <c r="U47" s="93"/>
      <c r="V47" s="93"/>
      <c r="W47" s="93"/>
      <c r="X47" s="93"/>
      <c r="Y47" s="95"/>
      <c r="Z47" s="113">
        <f>CG17+CI18+CI21+CI24+CG25+CG28</f>
        <v>4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4">
        <f>CH17+CH18+CH21+CH24+CH25+CH28</f>
        <v>2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111"/>
      <c r="AV47" s="94">
        <f>CI17+CG18+CG21+CG24+CI25+CI28</f>
        <v>0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111"/>
      <c r="BG47" s="92">
        <f>BR17+BZ18+BZ21+BZ24+BR25+BR28</f>
        <v>11</v>
      </c>
      <c r="BH47" s="93"/>
      <c r="BI47" s="93"/>
      <c r="BJ47" s="93"/>
      <c r="BK47" s="93"/>
      <c r="BL47" s="93" t="s">
        <v>2</v>
      </c>
      <c r="BM47" s="93"/>
      <c r="BN47" s="93">
        <f>BZ17+BR18+BR21+BR24+BZ25+BZ28</f>
        <v>5</v>
      </c>
      <c r="BO47" s="93"/>
      <c r="BP47" s="93"/>
      <c r="BQ47" s="93"/>
      <c r="BR47" s="111"/>
      <c r="BS47" s="94">
        <f>BG47-BN47</f>
        <v>6</v>
      </c>
      <c r="BT47" s="93"/>
      <c r="BU47" s="93"/>
      <c r="BV47" s="93"/>
      <c r="BW47" s="93"/>
      <c r="BX47" s="206">
        <f>(Z47*3)+AK47</f>
        <v>14</v>
      </c>
      <c r="BY47" s="207"/>
      <c r="BZ47" s="207"/>
      <c r="CA47" s="207"/>
      <c r="CB47" s="209">
        <f>BX47+ROW()/1000</f>
        <v>14.047000000000001</v>
      </c>
      <c r="CC47" s="210"/>
      <c r="CD47" s="211"/>
      <c r="CE47" s="116"/>
      <c r="CF47" s="45"/>
      <c r="CG47" s="45"/>
      <c r="CH47" s="45"/>
      <c r="CI47" s="45"/>
      <c r="CJ47" s="116"/>
    </row>
    <row r="48" spans="1:88" s="1" customFormat="1" ht="11.25" hidden="1" customHeight="1" x14ac:dyDescent="0.25">
      <c r="A48" s="19"/>
      <c r="B48" s="115"/>
      <c r="C48" s="206">
        <f>IF(BX48="","",RANK(BX48,BX$45:BX$48,0)+ROW(A4)%%)</f>
        <v>3.0004</v>
      </c>
      <c r="D48" s="207"/>
      <c r="E48" s="207"/>
      <c r="F48" s="207"/>
      <c r="G48" s="208"/>
      <c r="H48" s="183" t="str">
        <f>" " &amp; $BN$8</f>
        <v xml:space="preserve"> Patrick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92">
        <f>CF17+CF19+CF20+CF24+CF26+CF27</f>
        <v>6</v>
      </c>
      <c r="U48" s="93"/>
      <c r="V48" s="93"/>
      <c r="W48" s="93"/>
      <c r="X48" s="93"/>
      <c r="Y48" s="95"/>
      <c r="Z48" s="92">
        <f>CI17+CI19+CG20+CG24+CG26+CI27</f>
        <v>2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>
        <f>CH17+CH19+CH20+CH24+CH26+CH27</f>
        <v>1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111"/>
      <c r="AV48" s="94">
        <f>CG17+CG19+CI20+CI24+CI26+CG27</f>
        <v>3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11"/>
      <c r="BG48" s="92">
        <f>BZ17+BZ19+BR20+BR24+BR26+BZ27</f>
        <v>8</v>
      </c>
      <c r="BH48" s="93"/>
      <c r="BI48" s="93"/>
      <c r="BJ48" s="93"/>
      <c r="BK48" s="93"/>
      <c r="BL48" s="93" t="s">
        <v>2</v>
      </c>
      <c r="BM48" s="93"/>
      <c r="BN48" s="93">
        <f>BR17+BR19+BZ20+BZ24+BZ26+BR27</f>
        <v>13</v>
      </c>
      <c r="BO48" s="93"/>
      <c r="BP48" s="93"/>
      <c r="BQ48" s="93"/>
      <c r="BR48" s="111"/>
      <c r="BS48" s="94">
        <f>BG48-BN48</f>
        <v>-5</v>
      </c>
      <c r="BT48" s="93"/>
      <c r="BU48" s="93"/>
      <c r="BV48" s="93"/>
      <c r="BW48" s="93"/>
      <c r="BX48" s="206">
        <f>(Z48*3)+AK48</f>
        <v>7</v>
      </c>
      <c r="BY48" s="207"/>
      <c r="BZ48" s="207"/>
      <c r="CA48" s="207"/>
      <c r="CB48" s="209">
        <f>BX48+ROW()/1000</f>
        <v>7.048</v>
      </c>
      <c r="CC48" s="210"/>
      <c r="CD48" s="211"/>
      <c r="CE48" s="116"/>
      <c r="CF48" s="45"/>
      <c r="CG48" s="45"/>
      <c r="CH48" s="45"/>
      <c r="CI48" s="45"/>
      <c r="CJ48" s="116"/>
    </row>
    <row r="49" spans="1:88" s="1" customFormat="1" ht="7.5" hidden="1" customHeight="1" x14ac:dyDescent="0.25">
      <c r="A49" s="1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45"/>
      <c r="CG49" s="45"/>
      <c r="CH49" s="45"/>
      <c r="CI49" s="45"/>
      <c r="CJ49" s="116"/>
    </row>
    <row r="50" spans="1:88" s="1" customFormat="1" ht="11.25" customHeight="1" x14ac:dyDescent="0.25">
      <c r="A50" s="1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45"/>
      <c r="CG50" s="45"/>
      <c r="CH50" s="45"/>
      <c r="CI50" s="45"/>
      <c r="CJ50" s="116"/>
    </row>
    <row r="51" spans="1:88" s="1" customFormat="1" ht="7.5" customHeight="1" x14ac:dyDescent="0.25">
      <c r="A51" s="19"/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4"/>
      <c r="CF51" s="45"/>
      <c r="CG51" s="45"/>
      <c r="CH51" s="45"/>
      <c r="CI51" s="45"/>
      <c r="CJ51" s="116"/>
    </row>
    <row r="52" spans="1:88" s="1" customFormat="1" ht="15" customHeight="1" x14ac:dyDescent="0.25">
      <c r="A52" s="19"/>
      <c r="B52" s="115"/>
      <c r="C52" s="86" t="s">
        <v>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8"/>
      <c r="CE52" s="116"/>
      <c r="CF52" s="45"/>
      <c r="CG52" s="45"/>
      <c r="CH52" s="45"/>
      <c r="CI52" s="45"/>
      <c r="CJ52" s="116"/>
    </row>
    <row r="53" spans="1:88" s="1" customFormat="1" ht="7.5" customHeight="1" x14ac:dyDescent="0.25">
      <c r="A53" s="19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45"/>
      <c r="CG53" s="45"/>
      <c r="CH53" s="45"/>
      <c r="CI53" s="45"/>
      <c r="CJ53" s="116"/>
    </row>
    <row r="54" spans="1:88" s="3" customFormat="1" ht="11.25" customHeight="1" x14ac:dyDescent="0.25">
      <c r="A54" s="19"/>
      <c r="B54" s="115"/>
      <c r="C54" s="117" t="s">
        <v>15</v>
      </c>
      <c r="D54" s="117"/>
      <c r="E54" s="117"/>
      <c r="F54" s="117"/>
      <c r="G54" s="117"/>
      <c r="H54" s="101" t="str">
        <f>" Spieler"</f>
        <v xml:space="preserve"> Spieler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 t="s">
        <v>16</v>
      </c>
      <c r="U54" s="117"/>
      <c r="V54" s="117"/>
      <c r="W54" s="117"/>
      <c r="X54" s="117"/>
      <c r="Y54" s="73"/>
      <c r="Z54" s="118" t="s">
        <v>17</v>
      </c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 t="s">
        <v>18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75" t="s">
        <v>19</v>
      </c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 t="s">
        <v>20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73"/>
      <c r="BS54" s="120" t="s">
        <v>21</v>
      </c>
      <c r="BT54" s="117"/>
      <c r="BU54" s="117"/>
      <c r="BV54" s="117"/>
      <c r="BW54" s="117"/>
      <c r="BX54" s="117" t="s">
        <v>22</v>
      </c>
      <c r="BY54" s="117"/>
      <c r="BZ54" s="117"/>
      <c r="CA54" s="117"/>
      <c r="CB54" s="117"/>
      <c r="CC54" s="117"/>
      <c r="CD54" s="117"/>
      <c r="CE54" s="116"/>
      <c r="CF54" s="5"/>
      <c r="CG54" s="5"/>
      <c r="CH54" s="5"/>
      <c r="CI54" s="5"/>
      <c r="CJ54" s="116"/>
    </row>
    <row r="55" spans="1:88" s="1" customFormat="1" ht="11.25" customHeight="1" x14ac:dyDescent="0.25">
      <c r="A55" s="19"/>
      <c r="B55" s="115"/>
      <c r="C55" s="203">
        <f>INDEX($C$45:$C$48,MATCH(LARGE($CB$45:$CB$48,ROW(A1)),$CB$45:$CB$48,0),1)</f>
        <v>1.0003</v>
      </c>
      <c r="D55" s="204"/>
      <c r="E55" s="204"/>
      <c r="F55" s="204"/>
      <c r="G55" s="205"/>
      <c r="H55" s="183" t="str">
        <f>" " &amp; INDEX($H$45:$H$48,MATCH(LARGE($CB$45:$CB$48,ROW(A1)),$CB$45:$CB$48,0),1)</f>
        <v xml:space="preserve">  Ratze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INDEX($T$45:$T$48,MATCH(LARGE($CB$45:$CB$48,ROW(A1)),$CB$45:$CB$48,0),1)</f>
        <v>6</v>
      </c>
      <c r="U55" s="93"/>
      <c r="V55" s="93"/>
      <c r="W55" s="93"/>
      <c r="X55" s="93"/>
      <c r="Y55" s="95"/>
      <c r="Z55" s="92">
        <f>INDEX($Z$45:$Z$48,MATCH(LARGE($CB$45:$CB$48,ROW(A1)),$CB$45:$CB$48,0),1)</f>
        <v>4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111"/>
      <c r="AK55" s="94">
        <f>INDEX($AK$45:$AK$48,MATCH(LARGE($CB$45:$CB$48,ROW(A1)),$CB$45:$CB$48,0),1)</f>
        <v>2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INDEX($AV$45:$AV$48,MATCH(LARGE($CB$45:$CB$48,ROW(A1)),$CB$45:$CB$48,0),1)</f>
        <v>0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INDEX($BG$45:$BG$48,MATCH(LARGE($CB$45:$CB$48,ROW(A1)),$CB$45:$CB$48,0),1)</f>
        <v>11</v>
      </c>
      <c r="BH55" s="93"/>
      <c r="BI55" s="93"/>
      <c r="BJ55" s="93"/>
      <c r="BK55" s="93"/>
      <c r="BL55" s="93" t="s">
        <v>2</v>
      </c>
      <c r="BM55" s="93"/>
      <c r="BN55" s="93">
        <f>INDEX($BN$45:$BN$48,MATCH(LARGE($CB$45:$CB$48,ROW(A1)),$CB$45:$CB$48,0),1)</f>
        <v>5</v>
      </c>
      <c r="BO55" s="93"/>
      <c r="BP55" s="93"/>
      <c r="BQ55" s="93"/>
      <c r="BR55" s="111"/>
      <c r="BS55" s="94">
        <f>INDEX($BS$45:$BS$48,MATCH(LARGE($CB$45:$CB$48,ROW(A1)),$CB$45:$CB$48,0),1)</f>
        <v>6</v>
      </c>
      <c r="BT55" s="93"/>
      <c r="BU55" s="93"/>
      <c r="BV55" s="93"/>
      <c r="BW55" s="93"/>
      <c r="BX55" s="206">
        <f>INDEX($BX$45:$BX$48,MATCH(LARGE($CB$45:$CB$48,ROW(A1)),$CB$45:$CB$48,0),1)</f>
        <v>14</v>
      </c>
      <c r="BY55" s="207"/>
      <c r="BZ55" s="207"/>
      <c r="CA55" s="207"/>
      <c r="CB55" s="207"/>
      <c r="CC55" s="207"/>
      <c r="CD55" s="208"/>
      <c r="CE55" s="116"/>
      <c r="CF55" s="45"/>
      <c r="CG55" s="45"/>
      <c r="CH55" s="45"/>
      <c r="CI55" s="45"/>
      <c r="CJ55" s="116"/>
    </row>
    <row r="56" spans="1:88" s="1" customFormat="1" ht="11.25" customHeight="1" x14ac:dyDescent="0.25">
      <c r="A56" s="19"/>
      <c r="B56" s="115"/>
      <c r="C56" s="203">
        <f>INDEX($C$45:$C$48,MATCH(LARGE($CB$45:$CB$48,ROW(A2)),$CB$45:$CB$48,0),1)</f>
        <v>2.0001000000000002</v>
      </c>
      <c r="D56" s="204"/>
      <c r="E56" s="204"/>
      <c r="F56" s="204"/>
      <c r="G56" s="205"/>
      <c r="H56" s="183" t="str">
        <f>" " &amp; INDEX($H$45:$H$48,MATCH(LARGE($CB$45:$CB$48,ROW(A2)),$CB$45:$CB$48,0),1)</f>
        <v xml:space="preserve">  Schmiddi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INDEX($T$45:$T$48,MATCH(LARGE($CB$45:$CB$48,ROW(A2)),$CB$45:$CB$48,0),1)</f>
        <v>6</v>
      </c>
      <c r="U56" s="93"/>
      <c r="V56" s="93"/>
      <c r="W56" s="93"/>
      <c r="X56" s="93"/>
      <c r="Y56" s="95"/>
      <c r="Z56" s="92">
        <f>INDEX($Z$45:$Z$48,MATCH(LARGE($CB$45:$CB$48,ROW(A2)),$CB$45:$CB$48,0),1)</f>
        <v>3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111"/>
      <c r="AK56" s="94">
        <f>INDEX($AK$45:$AK$48,MATCH(LARGE($CB$45:$CB$48,ROW(A2)),$CB$45:$CB$48,0),1)</f>
        <v>2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INDEX($AV$45:$AV$48,MATCH(LARGE($CB$45:$CB$48,ROW(A2)),$CB$45:$CB$48,0),1)</f>
        <v>1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INDEX($BG$45:$BG$48,MATCH(LARGE($CB$45:$CB$48,ROW(A2)),$CB$45:$CB$48,0),1)</f>
        <v>13</v>
      </c>
      <c r="BH56" s="93"/>
      <c r="BI56" s="93"/>
      <c r="BJ56" s="93"/>
      <c r="BK56" s="93"/>
      <c r="BL56" s="93" t="s">
        <v>2</v>
      </c>
      <c r="BM56" s="93"/>
      <c r="BN56" s="93">
        <f>INDEX($BN$45:$BN$48,MATCH(LARGE($CB$45:$CB$48,ROW(A2)),$CB$45:$CB$48,0),1)</f>
        <v>6</v>
      </c>
      <c r="BO56" s="93"/>
      <c r="BP56" s="93"/>
      <c r="BQ56" s="93"/>
      <c r="BR56" s="111"/>
      <c r="BS56" s="94">
        <f>INDEX($BS$45:$BS$48,MATCH(LARGE($CB$45:$CB$48,ROW(A2)),$CB$45:$CB$48,0),1)</f>
        <v>7</v>
      </c>
      <c r="BT56" s="93"/>
      <c r="BU56" s="93"/>
      <c r="BV56" s="93"/>
      <c r="BW56" s="93"/>
      <c r="BX56" s="206">
        <f>INDEX($BX$45:$BX$48,MATCH(LARGE($CB$45:$CB$48,ROW(A2)),$CB$45:$CB$48,0),1)</f>
        <v>11</v>
      </c>
      <c r="BY56" s="207"/>
      <c r="BZ56" s="207"/>
      <c r="CA56" s="207"/>
      <c r="CB56" s="207"/>
      <c r="CC56" s="207"/>
      <c r="CD56" s="208"/>
      <c r="CE56" s="116"/>
      <c r="CF56" s="45"/>
      <c r="CG56" s="45"/>
      <c r="CH56" s="45"/>
      <c r="CI56" s="45"/>
      <c r="CJ56" s="116"/>
    </row>
    <row r="57" spans="1:88" s="1" customFormat="1" ht="11.25" customHeight="1" x14ac:dyDescent="0.25">
      <c r="A57" s="19"/>
      <c r="B57" s="115"/>
      <c r="C57" s="203">
        <f>INDEX($C$45:$C$48,MATCH(LARGE($CB$45:$CB$48,ROW(A3)),$CB$45:$CB$48,0),1)</f>
        <v>3.0004</v>
      </c>
      <c r="D57" s="204"/>
      <c r="E57" s="204"/>
      <c r="F57" s="204"/>
      <c r="G57" s="205"/>
      <c r="H57" s="183" t="str">
        <f>" " &amp; INDEX($H$45:$H$48,MATCH(LARGE($CB$45:$CB$48,ROW(A3)),$CB$45:$CB$48,0),1)</f>
        <v xml:space="preserve">  Patrick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INDEX($T$45:$T$48,MATCH(LARGE($CB$45:$CB$48,ROW(A3)),$CB$45:$CB$48,0),1)</f>
        <v>6</v>
      </c>
      <c r="U57" s="93"/>
      <c r="V57" s="93"/>
      <c r="W57" s="93"/>
      <c r="X57" s="93"/>
      <c r="Y57" s="95"/>
      <c r="Z57" s="92">
        <f>INDEX($Z$45:$Z$48,MATCH(LARGE($CB$45:$CB$48,ROW(A3)),$CB$45:$CB$48,0),1)</f>
        <v>2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111"/>
      <c r="AK57" s="94">
        <f>INDEX($AK$45:$AK$48,MATCH(LARGE($CB$45:$CB$48,ROW(A3)),$CB$45:$CB$48,0),1)</f>
        <v>1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INDEX($AV$45:$AV$48,MATCH(LARGE($CB$45:$CB$48,ROW(A3)),$CB$45:$CB$48,0),1)</f>
        <v>3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INDEX($BG$45:$BG$48,MATCH(LARGE($CB$45:$CB$48,ROW(A3)),$CB$45:$CB$48,0),1)</f>
        <v>8</v>
      </c>
      <c r="BH57" s="93"/>
      <c r="BI57" s="93"/>
      <c r="BJ57" s="93"/>
      <c r="BK57" s="93"/>
      <c r="BL57" s="93" t="s">
        <v>2</v>
      </c>
      <c r="BM57" s="93"/>
      <c r="BN57" s="93">
        <f>INDEX($BN$45:$BN$48,MATCH(LARGE($CB$45:$CB$48,ROW(A3)),$CB$45:$CB$48,0),1)</f>
        <v>13</v>
      </c>
      <c r="BO57" s="93"/>
      <c r="BP57" s="93"/>
      <c r="BQ57" s="93"/>
      <c r="BR57" s="111"/>
      <c r="BS57" s="94">
        <f>INDEX($BS$45:$BS$48,MATCH(LARGE($CB$45:$CB$48,ROW(A3)),$CB$45:$CB$48,0),1)</f>
        <v>-5</v>
      </c>
      <c r="BT57" s="93"/>
      <c r="BU57" s="93"/>
      <c r="BV57" s="93"/>
      <c r="BW57" s="93"/>
      <c r="BX57" s="206">
        <f>INDEX($BX$45:$BX$48,MATCH(LARGE($CB$45:$CB$48,ROW(A3)),$CB$45:$CB$48,0),1)</f>
        <v>7</v>
      </c>
      <c r="BY57" s="207"/>
      <c r="BZ57" s="207"/>
      <c r="CA57" s="207"/>
      <c r="CB57" s="207"/>
      <c r="CC57" s="207"/>
      <c r="CD57" s="208"/>
      <c r="CE57" s="116"/>
      <c r="CF57" s="45"/>
      <c r="CG57" s="45"/>
      <c r="CH57" s="45"/>
      <c r="CI57" s="45"/>
      <c r="CJ57" s="116"/>
    </row>
    <row r="58" spans="1:88" s="1" customFormat="1" ht="11.25" customHeight="1" x14ac:dyDescent="0.25">
      <c r="A58" s="19"/>
      <c r="B58" s="115"/>
      <c r="C58" s="203">
        <f>INDEX($C$45:$C$48,MATCH(LARGE($CB$45:$CB$48,ROW(A4)),$CB$45:$CB$48,0),1)</f>
        <v>4.0002000000000004</v>
      </c>
      <c r="D58" s="204"/>
      <c r="E58" s="204"/>
      <c r="F58" s="204"/>
      <c r="G58" s="205"/>
      <c r="H58" s="183" t="str">
        <f>" " &amp; INDEX($H$45:$H$48,MATCH(LARGE($CB$45:$CB$48,ROW(A4)),$CB$45:$CB$48,0),1)</f>
        <v xml:space="preserve">  Markus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INDEX($T$45:$T$48,MATCH(LARGE($CB$45:$CB$48,ROW(A4)),$CB$45:$CB$48,0),1)</f>
        <v>6</v>
      </c>
      <c r="U58" s="93"/>
      <c r="V58" s="93"/>
      <c r="W58" s="93"/>
      <c r="X58" s="93"/>
      <c r="Y58" s="95"/>
      <c r="Z58" s="92">
        <f>INDEX($Z$45:$Z$48,MATCH(LARGE($CB$45:$CB$48,ROW(A4)),$CB$45:$CB$48,0),1)</f>
        <v>0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INDEX($AK$45:$AK$48,MATCH(LARGE($CB$45:$CB$48,ROW(A4)),$CB$45:$CB$48,0),1)</f>
        <v>1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INDEX($AV$45:$AV$48,MATCH(LARGE($CB$45:$CB$48,ROW(A4)),$CB$45:$CB$48,0),1)</f>
        <v>5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INDEX($BG$45:$BG$48,MATCH(LARGE($CB$45:$CB$48,ROW(A4)),$CB$45:$CB$48,0),1)</f>
        <v>3</v>
      </c>
      <c r="BH58" s="93"/>
      <c r="BI58" s="93"/>
      <c r="BJ58" s="93"/>
      <c r="BK58" s="93"/>
      <c r="BL58" s="93" t="s">
        <v>2</v>
      </c>
      <c r="BM58" s="93"/>
      <c r="BN58" s="93">
        <f>INDEX($BN$45:$BN$48,MATCH(LARGE($CB$45:$CB$48,ROW(A4)),$CB$45:$CB$48,0),1)</f>
        <v>11</v>
      </c>
      <c r="BO58" s="93"/>
      <c r="BP58" s="93"/>
      <c r="BQ58" s="93"/>
      <c r="BR58" s="111"/>
      <c r="BS58" s="94">
        <f>INDEX($BS$45:$BS$48,MATCH(LARGE($CB$45:$CB$48,ROW(A4)),$CB$45:$CB$48,0),1)</f>
        <v>-8</v>
      </c>
      <c r="BT58" s="93"/>
      <c r="BU58" s="93"/>
      <c r="BV58" s="93"/>
      <c r="BW58" s="93"/>
      <c r="BX58" s="206">
        <f>INDEX($BX$45:$BX$48,MATCH(LARGE($CB$45:$CB$48,ROW(A4)),$CB$45:$CB$48,0),1)</f>
        <v>1</v>
      </c>
      <c r="BY58" s="207"/>
      <c r="BZ58" s="207"/>
      <c r="CA58" s="207"/>
      <c r="CB58" s="207"/>
      <c r="CC58" s="207"/>
      <c r="CD58" s="208"/>
      <c r="CE58" s="116"/>
      <c r="CF58" s="45"/>
      <c r="CG58" s="45"/>
      <c r="CH58" s="45"/>
      <c r="CI58" s="45"/>
      <c r="CJ58" s="116"/>
    </row>
    <row r="59" spans="1:88" s="1" customFormat="1" ht="7.5" customHeight="1" x14ac:dyDescent="0.25">
      <c r="A59" s="19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45"/>
      <c r="CG59" s="45"/>
      <c r="CH59" s="45"/>
      <c r="CI59" s="45"/>
      <c r="CJ59" s="116"/>
    </row>
    <row r="60" spans="1:88" s="1" customFormat="1" ht="7.5" customHeigh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9"/>
    </row>
  </sheetData>
  <sheetProtection sheet="1" objects="1" scenarios="1" selectLockedCells="1"/>
  <mergeCells count="352">
    <mergeCell ref="C53:CD53"/>
    <mergeCell ref="C57:G57"/>
    <mergeCell ref="H57:S57"/>
    <mergeCell ref="T57:Y57"/>
    <mergeCell ref="Z57:AJ57"/>
    <mergeCell ref="AK57:AU57"/>
    <mergeCell ref="C56:G56"/>
    <mergeCell ref="H56:S56"/>
    <mergeCell ref="T56:Y56"/>
    <mergeCell ref="Z56:AJ56"/>
    <mergeCell ref="AK56:AU56"/>
    <mergeCell ref="AV56:BF56"/>
    <mergeCell ref="BS56:BW56"/>
    <mergeCell ref="BX56:CD56"/>
    <mergeCell ref="BN56:BR56"/>
    <mergeCell ref="BG54:BR54"/>
    <mergeCell ref="BS54:BW54"/>
    <mergeCell ref="BX54:CD54"/>
    <mergeCell ref="C55:G55"/>
    <mergeCell ref="H55:S55"/>
    <mergeCell ref="T55:Y55"/>
    <mergeCell ref="Z55:AJ55"/>
    <mergeCell ref="AK55:AU55"/>
    <mergeCell ref="AV55:BF55"/>
    <mergeCell ref="A60:CJ60"/>
    <mergeCell ref="BG58:BK58"/>
    <mergeCell ref="BL58:BM58"/>
    <mergeCell ref="BN58:BR58"/>
    <mergeCell ref="BS58:BW58"/>
    <mergeCell ref="BX58:CD58"/>
    <mergeCell ref="B59:CE59"/>
    <mergeCell ref="C58:G58"/>
    <mergeCell ref="H58:S58"/>
    <mergeCell ref="T58:Y58"/>
    <mergeCell ref="Z58:AJ58"/>
    <mergeCell ref="AK58:AU58"/>
    <mergeCell ref="AV58:BF58"/>
    <mergeCell ref="B52:B58"/>
    <mergeCell ref="C52:CD52"/>
    <mergeCell ref="CE52:CE58"/>
    <mergeCell ref="AV57:BF57"/>
    <mergeCell ref="BG57:BK57"/>
    <mergeCell ref="BL57:BM57"/>
    <mergeCell ref="BN57:BR57"/>
    <mergeCell ref="BS57:BW57"/>
    <mergeCell ref="BX57:CD57"/>
    <mergeCell ref="BG56:BK56"/>
    <mergeCell ref="BL56:BM56"/>
    <mergeCell ref="BG55:BK55"/>
    <mergeCell ref="C54:G54"/>
    <mergeCell ref="H54:S54"/>
    <mergeCell ref="T54:Y54"/>
    <mergeCell ref="Z54:AJ54"/>
    <mergeCell ref="AK54:AU54"/>
    <mergeCell ref="AV54:BF54"/>
    <mergeCell ref="BL55:BM55"/>
    <mergeCell ref="BN55:BR55"/>
    <mergeCell ref="BS55:BW55"/>
    <mergeCell ref="BX55:CD55"/>
    <mergeCell ref="B50:CE50"/>
    <mergeCell ref="B51:CE51"/>
    <mergeCell ref="CB47:CD47"/>
    <mergeCell ref="C48:G48"/>
    <mergeCell ref="H48:S48"/>
    <mergeCell ref="T48:Y48"/>
    <mergeCell ref="Z48:AJ48"/>
    <mergeCell ref="AK48:AU48"/>
    <mergeCell ref="AV48:BF48"/>
    <mergeCell ref="BG48:BK48"/>
    <mergeCell ref="BL48:BM48"/>
    <mergeCell ref="BN48:BR48"/>
    <mergeCell ref="AV47:BF47"/>
    <mergeCell ref="BG47:BK47"/>
    <mergeCell ref="BL47:BM47"/>
    <mergeCell ref="BN47:BR47"/>
    <mergeCell ref="BS47:BW47"/>
    <mergeCell ref="BX47:CA47"/>
    <mergeCell ref="C47:G47"/>
    <mergeCell ref="H47:S47"/>
    <mergeCell ref="T47:Y47"/>
    <mergeCell ref="Z47:AJ47"/>
    <mergeCell ref="AK47:AU47"/>
    <mergeCell ref="BS48:BW48"/>
    <mergeCell ref="BX48:CA48"/>
    <mergeCell ref="CB48:CD48"/>
    <mergeCell ref="B49:CE49"/>
    <mergeCell ref="BX45:CA45"/>
    <mergeCell ref="CB45:CD45"/>
    <mergeCell ref="C46:G46"/>
    <mergeCell ref="H46:S46"/>
    <mergeCell ref="T46:Y46"/>
    <mergeCell ref="Z46:AJ46"/>
    <mergeCell ref="AK46:AU46"/>
    <mergeCell ref="AV46:BF46"/>
    <mergeCell ref="BG46:BK46"/>
    <mergeCell ref="BL46:BM46"/>
    <mergeCell ref="BN46:BR46"/>
    <mergeCell ref="BS46:BW46"/>
    <mergeCell ref="BX46:CA46"/>
    <mergeCell ref="CB46:CD46"/>
    <mergeCell ref="B42:B48"/>
    <mergeCell ref="C42:CD42"/>
    <mergeCell ref="CE42:CE48"/>
    <mergeCell ref="C43:CD43"/>
    <mergeCell ref="C44:G44"/>
    <mergeCell ref="H44:S44"/>
    <mergeCell ref="T44:Y44"/>
    <mergeCell ref="CB44:CD44"/>
    <mergeCell ref="C45:G45"/>
    <mergeCell ref="H45:S45"/>
    <mergeCell ref="T45:Y45"/>
    <mergeCell ref="Z45:AJ45"/>
    <mergeCell ref="AK45:AU45"/>
    <mergeCell ref="AV45:BF45"/>
    <mergeCell ref="BG45:BK45"/>
    <mergeCell ref="BL45:BM45"/>
    <mergeCell ref="BN45:BR45"/>
    <mergeCell ref="Z44:AJ44"/>
    <mergeCell ref="AK44:AU44"/>
    <mergeCell ref="AV44:BF44"/>
    <mergeCell ref="BG44:BR44"/>
    <mergeCell ref="BS44:BW44"/>
    <mergeCell ref="BX44:CA44"/>
    <mergeCell ref="BS45:BW45"/>
    <mergeCell ref="AP37:AV37"/>
    <mergeCell ref="AW37:BM37"/>
    <mergeCell ref="BN37:BT37"/>
    <mergeCell ref="BU37:BW37"/>
    <mergeCell ref="BX37:CD37"/>
    <mergeCell ref="AM37:AO37"/>
    <mergeCell ref="B39:CE39"/>
    <mergeCell ref="B40:CE40"/>
    <mergeCell ref="B41:CE41"/>
    <mergeCell ref="BU36:BW36"/>
    <mergeCell ref="BX36:CD36"/>
    <mergeCell ref="BD35:BF35"/>
    <mergeCell ref="BG35:BM35"/>
    <mergeCell ref="BN35:BT35"/>
    <mergeCell ref="BU35:BW35"/>
    <mergeCell ref="BX35:CD35"/>
    <mergeCell ref="AW35:BC35"/>
    <mergeCell ref="C38:N38"/>
    <mergeCell ref="O38:U38"/>
    <mergeCell ref="V38:X38"/>
    <mergeCell ref="Y38:AE38"/>
    <mergeCell ref="AF38:AL38"/>
    <mergeCell ref="C37:N37"/>
    <mergeCell ref="O37:U37"/>
    <mergeCell ref="V37:X37"/>
    <mergeCell ref="Y37:AE37"/>
    <mergeCell ref="AF37:AL37"/>
    <mergeCell ref="AM38:AO38"/>
    <mergeCell ref="AP38:AV38"/>
    <mergeCell ref="AW38:BC38"/>
    <mergeCell ref="BD38:BF38"/>
    <mergeCell ref="BG38:BM38"/>
    <mergeCell ref="BN38:CD38"/>
    <mergeCell ref="B31:CE31"/>
    <mergeCell ref="B32:B38"/>
    <mergeCell ref="C32:CD32"/>
    <mergeCell ref="CE32:CE38"/>
    <mergeCell ref="C33:CD33"/>
    <mergeCell ref="C34:N34"/>
    <mergeCell ref="O34:AE34"/>
    <mergeCell ref="AF34:AV34"/>
    <mergeCell ref="AW34:BM34"/>
    <mergeCell ref="BN34:CD34"/>
    <mergeCell ref="C36:N36"/>
    <mergeCell ref="O36:U36"/>
    <mergeCell ref="V36:X36"/>
    <mergeCell ref="Y36:AE36"/>
    <mergeCell ref="AF36:AV36"/>
    <mergeCell ref="C35:N35"/>
    <mergeCell ref="O35:AE35"/>
    <mergeCell ref="AF35:AL35"/>
    <mergeCell ref="AM35:AO35"/>
    <mergeCell ref="AP35:AV35"/>
    <mergeCell ref="AW36:BC36"/>
    <mergeCell ref="BD36:BF36"/>
    <mergeCell ref="BG36:BM36"/>
    <mergeCell ref="BN36:BT36"/>
    <mergeCell ref="BZ28:CD28"/>
    <mergeCell ref="B29:CE29"/>
    <mergeCell ref="B30:CE30"/>
    <mergeCell ref="BB27:BP27"/>
    <mergeCell ref="BR27:BV27"/>
    <mergeCell ref="BW27:BY27"/>
    <mergeCell ref="BZ27:CD27"/>
    <mergeCell ref="H28:K28"/>
    <mergeCell ref="M28:Q28"/>
    <mergeCell ref="S28:W28"/>
    <mergeCell ref="Y28:AH28"/>
    <mergeCell ref="AJ28:AX28"/>
    <mergeCell ref="AY28:BA28"/>
    <mergeCell ref="H27:K27"/>
    <mergeCell ref="M27:Q27"/>
    <mergeCell ref="S27:W27"/>
    <mergeCell ref="Y27:AH27"/>
    <mergeCell ref="AJ27:AX27"/>
    <mergeCell ref="AY27:BA27"/>
    <mergeCell ref="BB28:BP28"/>
    <mergeCell ref="BR28:BV28"/>
    <mergeCell ref="BW28:BY28"/>
    <mergeCell ref="AY24:BA24"/>
    <mergeCell ref="AY23:BA23"/>
    <mergeCell ref="BB23:BP23"/>
    <mergeCell ref="BQ23:BQ28"/>
    <mergeCell ref="BB25:BP25"/>
    <mergeCell ref="BR25:BV25"/>
    <mergeCell ref="BW25:BY25"/>
    <mergeCell ref="BZ25:CD25"/>
    <mergeCell ref="H26:K26"/>
    <mergeCell ref="M26:Q26"/>
    <mergeCell ref="S26:W26"/>
    <mergeCell ref="Y26:AH26"/>
    <mergeCell ref="AJ26:AX26"/>
    <mergeCell ref="AY26:BA26"/>
    <mergeCell ref="H25:K25"/>
    <mergeCell ref="M25:Q25"/>
    <mergeCell ref="S25:W25"/>
    <mergeCell ref="Y25:AH25"/>
    <mergeCell ref="AJ25:AX25"/>
    <mergeCell ref="AY25:BA25"/>
    <mergeCell ref="BB26:BP26"/>
    <mergeCell ref="BR26:BV26"/>
    <mergeCell ref="BW26:BY26"/>
    <mergeCell ref="BZ26:CD26"/>
    <mergeCell ref="C22:CD22"/>
    <mergeCell ref="C23:F28"/>
    <mergeCell ref="G23:G28"/>
    <mergeCell ref="H23:K23"/>
    <mergeCell ref="L23:L28"/>
    <mergeCell ref="M23:Q23"/>
    <mergeCell ref="BR23:BV23"/>
    <mergeCell ref="BW23:BY23"/>
    <mergeCell ref="BZ23:CD23"/>
    <mergeCell ref="BB24:BP24"/>
    <mergeCell ref="BR24:BV24"/>
    <mergeCell ref="BW24:BY24"/>
    <mergeCell ref="BZ24:CD24"/>
    <mergeCell ref="R23:R28"/>
    <mergeCell ref="S23:W23"/>
    <mergeCell ref="X23:X28"/>
    <mergeCell ref="Y23:AH23"/>
    <mergeCell ref="AI23:AI28"/>
    <mergeCell ref="AJ23:AX23"/>
    <mergeCell ref="H24:K24"/>
    <mergeCell ref="M24:Q24"/>
    <mergeCell ref="S24:W24"/>
    <mergeCell ref="Y24:AH24"/>
    <mergeCell ref="AJ24:AX24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X16:X21"/>
    <mergeCell ref="Y16:AH16"/>
    <mergeCell ref="AI16:AI21"/>
    <mergeCell ref="AJ16:AX16"/>
    <mergeCell ref="H17:K17"/>
    <mergeCell ref="M17:Q17"/>
    <mergeCell ref="S17:W17"/>
    <mergeCell ref="Y17:AH17"/>
    <mergeCell ref="AJ17:AX17"/>
    <mergeCell ref="H19:K19"/>
    <mergeCell ref="M19:Q19"/>
    <mergeCell ref="S19:W19"/>
    <mergeCell ref="Y19:AH19"/>
    <mergeCell ref="AJ19:AX19"/>
    <mergeCell ref="AY19:BA19"/>
    <mergeCell ref="H18:K18"/>
    <mergeCell ref="M18:Q18"/>
    <mergeCell ref="S18:W18"/>
    <mergeCell ref="Y18:AH18"/>
    <mergeCell ref="AJ18:AX18"/>
    <mergeCell ref="AY18:BA18"/>
    <mergeCell ref="M16:Q16"/>
    <mergeCell ref="BR16:BV16"/>
    <mergeCell ref="BW16:BY16"/>
    <mergeCell ref="BZ16:CD16"/>
    <mergeCell ref="BB17:BP17"/>
    <mergeCell ref="AY17:BA17"/>
    <mergeCell ref="AY16:BA16"/>
    <mergeCell ref="BB16:BP16"/>
    <mergeCell ref="BQ16:BQ21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AY20:BA20"/>
    <mergeCell ref="BB20:BP20"/>
    <mergeCell ref="BR20:BV20"/>
    <mergeCell ref="BW20:BY20"/>
    <mergeCell ref="BZ20:CD20"/>
    <mergeCell ref="BZ21:CD21"/>
    <mergeCell ref="A1:CJ1"/>
    <mergeCell ref="B2:CE2"/>
    <mergeCell ref="CJ2:CJ59"/>
    <mergeCell ref="B3:CE3"/>
    <mergeCell ref="B4:CE4"/>
    <mergeCell ref="B5:B8"/>
    <mergeCell ref="C5:CD5"/>
    <mergeCell ref="CE5:CE8"/>
    <mergeCell ref="C6:CD6"/>
    <mergeCell ref="C7:N7"/>
    <mergeCell ref="O7:AE7"/>
    <mergeCell ref="AF7:AV7"/>
    <mergeCell ref="AW7:BM7"/>
    <mergeCell ref="BN7:CD7"/>
    <mergeCell ref="C8:N8"/>
    <mergeCell ref="O8:AE8"/>
    <mergeCell ref="AF8:AV8"/>
    <mergeCell ref="AW8:BM8"/>
    <mergeCell ref="BN8:CD8"/>
    <mergeCell ref="H20:K20"/>
    <mergeCell ref="M20:Q20"/>
    <mergeCell ref="S20:W20"/>
    <mergeCell ref="Y20:AH20"/>
    <mergeCell ref="AJ20:AX20"/>
    <mergeCell ref="B9:CE9"/>
    <mergeCell ref="B10:CE10"/>
    <mergeCell ref="B11:CE11"/>
    <mergeCell ref="B12:B28"/>
    <mergeCell ref="C12:CD12"/>
    <mergeCell ref="BR17:BV17"/>
    <mergeCell ref="BW17:BY17"/>
    <mergeCell ref="BZ17:CD17"/>
    <mergeCell ref="R16:R21"/>
    <mergeCell ref="S16:W16"/>
    <mergeCell ref="CE12:CE2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1"/>
    <mergeCell ref="G16:G21"/>
    <mergeCell ref="H16:K16"/>
    <mergeCell ref="L16:L2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CJ60"/>
  <sheetViews>
    <sheetView showGridLines="0" showRowColHeaders="0" workbookViewId="0">
      <selection activeCell="B2" sqref="B2:CE2"/>
    </sheetView>
  </sheetViews>
  <sheetFormatPr baseColWidth="10" defaultColWidth="1.42578125" defaultRowHeight="11.25" x14ac:dyDescent="0.25"/>
  <cols>
    <col min="1" max="83" width="1.42578125" style="8"/>
    <col min="84" max="87" width="1.42578125" style="8" hidden="1" customWidth="1"/>
    <col min="88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9"/>
      <c r="B2" s="121" t="s">
        <v>94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47"/>
      <c r="CG2" s="47"/>
      <c r="CH2" s="47"/>
      <c r="CI2" s="47"/>
      <c r="CJ2" s="116"/>
    </row>
    <row r="3" spans="1:88" x14ac:dyDescent="0.25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J3" s="116"/>
    </row>
    <row r="4" spans="1:88" ht="7.5" customHeight="1" x14ac:dyDescent="0.25">
      <c r="A4" s="19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J4" s="116"/>
    </row>
    <row r="5" spans="1:88" s="2" customFormat="1" ht="15" customHeight="1" x14ac:dyDescent="0.25">
      <c r="A5" s="19"/>
      <c r="B5" s="115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16"/>
      <c r="CF5" s="4"/>
      <c r="CG5" s="4"/>
      <c r="CH5" s="4"/>
      <c r="CI5" s="4"/>
      <c r="CJ5" s="116"/>
    </row>
    <row r="6" spans="1:88" ht="7.5" customHeight="1" x14ac:dyDescent="0.25">
      <c r="A6" s="19"/>
      <c r="B6" s="11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16"/>
      <c r="CJ6" s="116"/>
    </row>
    <row r="7" spans="1:88" s="9" customFormat="1" ht="11.25" customHeight="1" x14ac:dyDescent="0.25">
      <c r="A7" s="19"/>
      <c r="B7" s="115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79" t="s">
        <v>103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4" t="s">
        <v>104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 t="s">
        <v>105</v>
      </c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70" t="s">
        <v>106</v>
      </c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16"/>
      <c r="CJ7" s="116"/>
    </row>
    <row r="8" spans="1:88" ht="11.25" customHeight="1" x14ac:dyDescent="0.25">
      <c r="A8" s="19"/>
      <c r="B8" s="115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75" t="s">
        <v>30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 t="s">
        <v>28</v>
      </c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 t="s">
        <v>66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6" t="s">
        <v>69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8"/>
      <c r="CE8" s="116"/>
      <c r="CJ8" s="116"/>
    </row>
    <row r="9" spans="1:88" ht="7.5" customHeight="1" x14ac:dyDescent="0.25">
      <c r="A9" s="19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J9" s="116"/>
    </row>
    <row r="10" spans="1:88" x14ac:dyDescent="0.25">
      <c r="A10" s="1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J10" s="116"/>
    </row>
    <row r="11" spans="1:88" ht="7.5" customHeight="1" x14ac:dyDescent="0.25">
      <c r="A11" s="19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J11" s="116"/>
    </row>
    <row r="12" spans="1:88" s="1" customFormat="1" ht="15" customHeight="1" x14ac:dyDescent="0.25">
      <c r="A12" s="19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46"/>
      <c r="CG12" s="46"/>
      <c r="CH12" s="46"/>
      <c r="CI12" s="46"/>
      <c r="CJ12" s="116"/>
    </row>
    <row r="13" spans="1:88" s="1" customFormat="1" ht="7.5" customHeight="1" x14ac:dyDescent="0.25">
      <c r="A13" s="19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46"/>
      <c r="CG13" s="46"/>
      <c r="CH13" s="46"/>
      <c r="CI13" s="46"/>
      <c r="CJ13" s="116"/>
    </row>
    <row r="14" spans="1:88" s="3" customFormat="1" ht="11.25" customHeight="1" x14ac:dyDescent="0.25">
      <c r="A14" s="19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16"/>
    </row>
    <row r="15" spans="1:88" s="1" customFormat="1" ht="7.5" customHeight="1" x14ac:dyDescent="0.25">
      <c r="A15" s="19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46"/>
      <c r="CG15" s="46"/>
      <c r="CH15" s="46"/>
      <c r="CI15" s="46"/>
      <c r="CJ15" s="116"/>
    </row>
    <row r="16" spans="1:88" s="1" customFormat="1" ht="11.25" customHeight="1" x14ac:dyDescent="0.25">
      <c r="A16" s="19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93</v>
      </c>
      <c r="N16" s="154"/>
      <c r="O16" s="154"/>
      <c r="P16" s="154"/>
      <c r="Q16" s="155"/>
      <c r="R16" s="191"/>
      <c r="S16" s="158">
        <v>0.83333333333333337</v>
      </c>
      <c r="T16" s="154"/>
      <c r="U16" s="154"/>
      <c r="V16" s="154"/>
      <c r="W16" s="155"/>
      <c r="X16" s="191"/>
      <c r="Y16" s="153" t="s">
        <v>27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$O$8 &amp; " "</f>
        <v xml:space="preserve">Christoph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$AF$8</f>
        <v xml:space="preserve"> Patrick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1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1</v>
      </c>
      <c r="CA16" s="154"/>
      <c r="CB16" s="154"/>
      <c r="CC16" s="154"/>
      <c r="CD16" s="155"/>
      <c r="CE16" s="116"/>
      <c r="CF16" s="46">
        <f>IF(AND(ISNUMBER(BR16),ISNUMBER(BZ16)),1,0)</f>
        <v>1</v>
      </c>
      <c r="CG16" s="46">
        <f>IF(OR(ISBLANK(BR16),ISBLANK(BZ16)),0,IF(BR16&gt;BZ16,1,0))</f>
        <v>0</v>
      </c>
      <c r="CH16" s="46">
        <f>IF(OR(ISBLANK(BR16),ISBLANK(BZ16)),0,IF(BR16=BZ16,1,0))</f>
        <v>1</v>
      </c>
      <c r="CI16" s="46">
        <f>IF(OR(ISBLANK(BR16),ISBLANK(BZ16)),0,IF(BR16&lt;BZ16,1,0))</f>
        <v>0</v>
      </c>
      <c r="CJ16" s="116"/>
    </row>
    <row r="17" spans="1:88" s="1" customFormat="1" ht="11.25" customHeight="1" x14ac:dyDescent="0.25">
      <c r="A17" s="19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3.4.</v>
      </c>
      <c r="N17" s="80"/>
      <c r="O17" s="80"/>
      <c r="P17" s="80"/>
      <c r="Q17" s="81"/>
      <c r="R17" s="191"/>
      <c r="S17" s="161">
        <f>S16+$C$14</f>
        <v>0.84166666666666667</v>
      </c>
      <c r="T17" s="212"/>
      <c r="U17" s="212"/>
      <c r="V17" s="212"/>
      <c r="W17" s="213"/>
      <c r="X17" s="191"/>
      <c r="Y17" s="79" t="str">
        <f>$Y$16</f>
        <v>Fernseher</v>
      </c>
      <c r="Z17" s="80"/>
      <c r="AA17" s="80"/>
      <c r="AB17" s="80"/>
      <c r="AC17" s="80"/>
      <c r="AD17" s="80"/>
      <c r="AE17" s="80"/>
      <c r="AF17" s="80"/>
      <c r="AG17" s="80"/>
      <c r="AH17" s="81"/>
      <c r="AI17" s="191"/>
      <c r="AJ17" s="159" t="str">
        <f>$AW$8 &amp; " "</f>
        <v xml:space="preserve">Jule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1" t="s">
        <v>2</v>
      </c>
      <c r="AZ17" s="190"/>
      <c r="BA17" s="79"/>
      <c r="BB17" s="157" t="str">
        <f>" " &amp; $BN$8</f>
        <v xml:space="preserve"> Ratze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1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1</v>
      </c>
      <c r="CA17" s="154"/>
      <c r="CB17" s="154"/>
      <c r="CC17" s="154"/>
      <c r="CD17" s="155"/>
      <c r="CE17" s="116"/>
      <c r="CF17" s="46">
        <f t="shared" ref="CF17:CF21" si="0">IF(AND(ISNUMBER(BR17),ISNUMBER(BZ17)),1,0)</f>
        <v>1</v>
      </c>
      <c r="CG17" s="46">
        <f t="shared" ref="CG17:CG21" si="1">IF(OR(ISBLANK(BR17),ISBLANK(BZ17)),0,IF(BR17&gt;BZ17,1,0))</f>
        <v>0</v>
      </c>
      <c r="CH17" s="46">
        <f t="shared" ref="CH17:CH21" si="2">IF(OR(ISBLANK(BR17),ISBLANK(BZ17)),0,IF(BR17=BZ17,1,0))</f>
        <v>1</v>
      </c>
      <c r="CI17" s="46">
        <f t="shared" ref="CI17:CI21" si="3">IF(OR(ISBLANK(BR17),ISBLANK(BZ17)),0,IF(BR17&lt;BZ17,1,0))</f>
        <v>0</v>
      </c>
      <c r="CJ17" s="116"/>
    </row>
    <row r="18" spans="1:88" s="1" customFormat="1" ht="11.25" customHeight="1" x14ac:dyDescent="0.25">
      <c r="A18" s="19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1" si="4">$M$16</f>
        <v>3.4.</v>
      </c>
      <c r="N18" s="80"/>
      <c r="O18" s="80"/>
      <c r="P18" s="80"/>
      <c r="Q18" s="81"/>
      <c r="R18" s="191"/>
      <c r="S18" s="161">
        <f>S17+$C$14</f>
        <v>0.85</v>
      </c>
      <c r="T18" s="212"/>
      <c r="U18" s="212"/>
      <c r="V18" s="212"/>
      <c r="W18" s="213"/>
      <c r="X18" s="191"/>
      <c r="Y18" s="79" t="str">
        <f>$Y$16</f>
        <v>Fernseher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$O$8 &amp; " "</f>
        <v xml:space="preserve">Christoph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$AW$8</f>
        <v xml:space="preserve"> Jule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0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0</v>
      </c>
      <c r="CA18" s="154"/>
      <c r="CB18" s="154"/>
      <c r="CC18" s="154"/>
      <c r="CD18" s="155"/>
      <c r="CE18" s="116"/>
      <c r="CF18" s="46">
        <f t="shared" si="0"/>
        <v>1</v>
      </c>
      <c r="CG18" s="46">
        <f t="shared" si="1"/>
        <v>0</v>
      </c>
      <c r="CH18" s="46">
        <f t="shared" si="2"/>
        <v>1</v>
      </c>
      <c r="CI18" s="46">
        <f t="shared" si="3"/>
        <v>0</v>
      </c>
      <c r="CJ18" s="116"/>
    </row>
    <row r="19" spans="1:88" s="1" customFormat="1" ht="11.25" customHeight="1" x14ac:dyDescent="0.25">
      <c r="A19" s="19"/>
      <c r="B19" s="115"/>
      <c r="C19" s="145"/>
      <c r="D19" s="146"/>
      <c r="E19" s="146"/>
      <c r="F19" s="147"/>
      <c r="G19" s="192"/>
      <c r="H19" s="79">
        <f>H18+1</f>
        <v>4</v>
      </c>
      <c r="I19" s="80"/>
      <c r="J19" s="80"/>
      <c r="K19" s="81"/>
      <c r="L19" s="191"/>
      <c r="M19" s="79" t="str">
        <f t="shared" si="4"/>
        <v>3.4.</v>
      </c>
      <c r="N19" s="80"/>
      <c r="O19" s="80"/>
      <c r="P19" s="80"/>
      <c r="Q19" s="81"/>
      <c r="R19" s="191"/>
      <c r="S19" s="161">
        <f>S18+$C$14</f>
        <v>0.85833333333333328</v>
      </c>
      <c r="T19" s="212"/>
      <c r="U19" s="212"/>
      <c r="V19" s="212"/>
      <c r="W19" s="213"/>
      <c r="X19" s="191"/>
      <c r="Y19" s="79" t="str">
        <f>$Y$16</f>
        <v>Fernseher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59" t="str">
        <f>$AF$8 &amp; " "</f>
        <v xml:space="preserve">Patrick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1" t="s">
        <v>2</v>
      </c>
      <c r="AZ19" s="190"/>
      <c r="BA19" s="79"/>
      <c r="BB19" s="157" t="str">
        <f>" " &amp; $BN$8</f>
        <v xml:space="preserve"> Ratze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1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0</v>
      </c>
      <c r="CA19" s="154"/>
      <c r="CB19" s="154"/>
      <c r="CC19" s="154"/>
      <c r="CD19" s="155"/>
      <c r="CE19" s="116"/>
      <c r="CF19" s="46">
        <f t="shared" si="0"/>
        <v>1</v>
      </c>
      <c r="CG19" s="46">
        <f t="shared" si="1"/>
        <v>1</v>
      </c>
      <c r="CH19" s="46">
        <f t="shared" si="2"/>
        <v>0</v>
      </c>
      <c r="CI19" s="46">
        <f t="shared" si="3"/>
        <v>0</v>
      </c>
      <c r="CJ19" s="116"/>
    </row>
    <row r="20" spans="1:88" s="1" customFormat="1" ht="11.25" customHeight="1" x14ac:dyDescent="0.25">
      <c r="A20" s="19"/>
      <c r="B20" s="115"/>
      <c r="C20" s="145"/>
      <c r="D20" s="146"/>
      <c r="E20" s="146"/>
      <c r="F20" s="147"/>
      <c r="G20" s="192"/>
      <c r="H20" s="79">
        <f>H19+1</f>
        <v>5</v>
      </c>
      <c r="I20" s="80"/>
      <c r="J20" s="80"/>
      <c r="K20" s="81"/>
      <c r="L20" s="191"/>
      <c r="M20" s="79" t="str">
        <f t="shared" si="4"/>
        <v>3.4.</v>
      </c>
      <c r="N20" s="80"/>
      <c r="O20" s="80"/>
      <c r="P20" s="80"/>
      <c r="Q20" s="81"/>
      <c r="R20" s="191"/>
      <c r="S20" s="161">
        <f>S19+$C$14</f>
        <v>0.86666666666666659</v>
      </c>
      <c r="T20" s="212"/>
      <c r="U20" s="212"/>
      <c r="V20" s="212"/>
      <c r="W20" s="213"/>
      <c r="X20" s="191"/>
      <c r="Y20" s="79" t="str">
        <f>$Y$16</f>
        <v>Fernseher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59" t="str">
        <f>$BN$8 &amp; " "</f>
        <v xml:space="preserve">Ratze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1" t="s">
        <v>2</v>
      </c>
      <c r="AZ20" s="190"/>
      <c r="BA20" s="79"/>
      <c r="BB20" s="156" t="str">
        <f>" " &amp; $O$8</f>
        <v xml:space="preserve"> Christoph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91"/>
      <c r="BR20" s="153">
        <v>0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0</v>
      </c>
      <c r="CA20" s="154"/>
      <c r="CB20" s="154"/>
      <c r="CC20" s="154"/>
      <c r="CD20" s="155"/>
      <c r="CE20" s="116"/>
      <c r="CF20" s="46">
        <f t="shared" si="0"/>
        <v>1</v>
      </c>
      <c r="CG20" s="46">
        <f t="shared" si="1"/>
        <v>0</v>
      </c>
      <c r="CH20" s="46">
        <f t="shared" si="2"/>
        <v>1</v>
      </c>
      <c r="CI20" s="46">
        <f t="shared" si="3"/>
        <v>0</v>
      </c>
      <c r="CJ20" s="116"/>
    </row>
    <row r="21" spans="1:88" s="1" customFormat="1" ht="11.25" customHeight="1" x14ac:dyDescent="0.25">
      <c r="A21" s="19"/>
      <c r="B21" s="115"/>
      <c r="C21" s="148"/>
      <c r="D21" s="149"/>
      <c r="E21" s="149"/>
      <c r="F21" s="150"/>
      <c r="G21" s="192"/>
      <c r="H21" s="79">
        <f>H20+1</f>
        <v>6</v>
      </c>
      <c r="I21" s="80"/>
      <c r="J21" s="80"/>
      <c r="K21" s="81"/>
      <c r="L21" s="191"/>
      <c r="M21" s="79" t="str">
        <f t="shared" si="4"/>
        <v>3.4.</v>
      </c>
      <c r="N21" s="80"/>
      <c r="O21" s="80"/>
      <c r="P21" s="80"/>
      <c r="Q21" s="81"/>
      <c r="R21" s="191"/>
      <c r="S21" s="161">
        <f>S20+$C$14</f>
        <v>0.87499999999999989</v>
      </c>
      <c r="T21" s="212"/>
      <c r="U21" s="212"/>
      <c r="V21" s="212"/>
      <c r="W21" s="213"/>
      <c r="X21" s="191"/>
      <c r="Y21" s="79" t="str">
        <f>$Y$16</f>
        <v>Fernseher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59" t="str">
        <f>$AF$8 &amp; " "</f>
        <v xml:space="preserve">Patrick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1" t="s">
        <v>2</v>
      </c>
      <c r="AZ21" s="190"/>
      <c r="BA21" s="79"/>
      <c r="BB21" s="157" t="str">
        <f>" " &amp; $AW$8</f>
        <v xml:space="preserve"> Jule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1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2</v>
      </c>
      <c r="CA21" s="154"/>
      <c r="CB21" s="154"/>
      <c r="CC21" s="154"/>
      <c r="CD21" s="155"/>
      <c r="CE21" s="116"/>
      <c r="CF21" s="46">
        <f t="shared" si="0"/>
        <v>1</v>
      </c>
      <c r="CG21" s="46">
        <f t="shared" si="1"/>
        <v>0</v>
      </c>
      <c r="CH21" s="46">
        <f t="shared" si="2"/>
        <v>0</v>
      </c>
      <c r="CI21" s="46">
        <f t="shared" si="3"/>
        <v>1</v>
      </c>
      <c r="CJ21" s="116"/>
    </row>
    <row r="22" spans="1:88" s="1" customFormat="1" ht="7.5" customHeight="1" x14ac:dyDescent="0.25">
      <c r="A22" s="19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16"/>
      <c r="CF22" s="46"/>
      <c r="CG22" s="46"/>
      <c r="CH22" s="46"/>
      <c r="CI22" s="46"/>
      <c r="CJ22" s="116"/>
    </row>
    <row r="23" spans="1:88" s="1" customFormat="1" ht="11.25" customHeight="1" x14ac:dyDescent="0.25">
      <c r="A23" s="19"/>
      <c r="B23" s="115"/>
      <c r="C23" s="142" t="s">
        <v>11</v>
      </c>
      <c r="D23" s="143"/>
      <c r="E23" s="143"/>
      <c r="F23" s="144"/>
      <c r="G23" s="192"/>
      <c r="H23" s="79">
        <f>H21+1</f>
        <v>7</v>
      </c>
      <c r="I23" s="80"/>
      <c r="J23" s="80"/>
      <c r="K23" s="81"/>
      <c r="L23" s="191"/>
      <c r="M23" s="79" t="str">
        <f t="shared" ref="M23:M28" si="5">$M$16</f>
        <v>3.4.</v>
      </c>
      <c r="N23" s="80"/>
      <c r="O23" s="80"/>
      <c r="P23" s="80"/>
      <c r="Q23" s="81"/>
      <c r="R23" s="191"/>
      <c r="S23" s="161">
        <f>S21+$C$14</f>
        <v>0.88333333333333319</v>
      </c>
      <c r="T23" s="80"/>
      <c r="U23" s="80"/>
      <c r="V23" s="80"/>
      <c r="W23" s="81"/>
      <c r="X23" s="191"/>
      <c r="Y23" s="79" t="str">
        <f t="shared" ref="Y23:Y28" si="6">$Y$16</f>
        <v>Fernseher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59" t="str">
        <f>$AF$8 &amp; " "</f>
        <v xml:space="preserve">Patrick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1" t="s">
        <v>2</v>
      </c>
      <c r="AZ23" s="190"/>
      <c r="BA23" s="79"/>
      <c r="BB23" s="156" t="str">
        <f>" " &amp; $O$8</f>
        <v xml:space="preserve"> Christoph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91"/>
      <c r="BR23" s="153">
        <v>1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2</v>
      </c>
      <c r="CA23" s="154"/>
      <c r="CB23" s="154"/>
      <c r="CC23" s="154"/>
      <c r="CD23" s="155"/>
      <c r="CE23" s="116"/>
      <c r="CF23" s="46">
        <f t="shared" ref="CF23:CF28" si="7">IF(AND(ISNUMBER(BR23),ISNUMBER(BZ23)),1,0)</f>
        <v>1</v>
      </c>
      <c r="CG23" s="46">
        <f t="shared" ref="CG23:CG28" si="8">IF(OR(ISBLANK(BR23),ISBLANK(BZ23)),0,IF(BR23&gt;BZ23,1,0))</f>
        <v>0</v>
      </c>
      <c r="CH23" s="46">
        <f t="shared" ref="CH23:CH28" si="9">IF(OR(ISBLANK(BR23),ISBLANK(BZ23)),0,IF(BR23=BZ23,1,0))</f>
        <v>0</v>
      </c>
      <c r="CI23" s="46">
        <f t="shared" ref="CI23:CI28" si="10">IF(OR(ISBLANK(BR23),ISBLANK(BZ23)),0,IF(BR23&lt;BZ23,1,0))</f>
        <v>1</v>
      </c>
      <c r="CJ23" s="116"/>
    </row>
    <row r="24" spans="1:88" s="1" customFormat="1" ht="11.25" customHeight="1" x14ac:dyDescent="0.25">
      <c r="A24" s="19"/>
      <c r="B24" s="115"/>
      <c r="C24" s="145"/>
      <c r="D24" s="146"/>
      <c r="E24" s="146"/>
      <c r="F24" s="147"/>
      <c r="G24" s="192"/>
      <c r="H24" s="79">
        <f>H23+1</f>
        <v>8</v>
      </c>
      <c r="I24" s="80"/>
      <c r="J24" s="80"/>
      <c r="K24" s="81"/>
      <c r="L24" s="191"/>
      <c r="M24" s="79" t="str">
        <f t="shared" si="5"/>
        <v>3.4.</v>
      </c>
      <c r="N24" s="80"/>
      <c r="O24" s="80"/>
      <c r="P24" s="80"/>
      <c r="Q24" s="81"/>
      <c r="R24" s="191"/>
      <c r="S24" s="161">
        <f>S23+$C$14</f>
        <v>0.8916666666666665</v>
      </c>
      <c r="T24" s="212"/>
      <c r="U24" s="212"/>
      <c r="V24" s="212"/>
      <c r="W24" s="213"/>
      <c r="X24" s="191"/>
      <c r="Y24" s="79" t="str">
        <f t="shared" si="6"/>
        <v>Fernseher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59" t="str">
        <f>$BN$8 &amp; " "</f>
        <v xml:space="preserve">Ratze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1" t="s">
        <v>2</v>
      </c>
      <c r="AZ24" s="190"/>
      <c r="BA24" s="79"/>
      <c r="BB24" s="157" t="str">
        <f>" " &amp; $AW$8</f>
        <v xml:space="preserve"> Jule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1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2</v>
      </c>
      <c r="CA24" s="154"/>
      <c r="CB24" s="154"/>
      <c r="CC24" s="154"/>
      <c r="CD24" s="155"/>
      <c r="CE24" s="116"/>
      <c r="CF24" s="46">
        <f t="shared" si="7"/>
        <v>1</v>
      </c>
      <c r="CG24" s="46">
        <f t="shared" si="8"/>
        <v>0</v>
      </c>
      <c r="CH24" s="46">
        <f t="shared" si="9"/>
        <v>0</v>
      </c>
      <c r="CI24" s="46">
        <f t="shared" si="10"/>
        <v>1</v>
      </c>
      <c r="CJ24" s="116"/>
    </row>
    <row r="25" spans="1:88" s="1" customFormat="1" ht="11.25" customHeight="1" x14ac:dyDescent="0.25">
      <c r="A25" s="19"/>
      <c r="B25" s="115"/>
      <c r="C25" s="145"/>
      <c r="D25" s="146"/>
      <c r="E25" s="146"/>
      <c r="F25" s="147"/>
      <c r="G25" s="192"/>
      <c r="H25" s="79">
        <f>H24+1</f>
        <v>9</v>
      </c>
      <c r="I25" s="80"/>
      <c r="J25" s="80"/>
      <c r="K25" s="81"/>
      <c r="L25" s="191"/>
      <c r="M25" s="79" t="str">
        <f t="shared" si="5"/>
        <v>3.4.</v>
      </c>
      <c r="N25" s="80"/>
      <c r="O25" s="80"/>
      <c r="P25" s="80"/>
      <c r="Q25" s="81"/>
      <c r="R25" s="191"/>
      <c r="S25" s="161">
        <f>S24+$C$14</f>
        <v>0.8999999999999998</v>
      </c>
      <c r="T25" s="212"/>
      <c r="U25" s="212"/>
      <c r="V25" s="212"/>
      <c r="W25" s="213"/>
      <c r="X25" s="191"/>
      <c r="Y25" s="79" t="str">
        <f t="shared" si="6"/>
        <v>Fernseher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59" t="str">
        <f>$AW$8 &amp; " "</f>
        <v xml:space="preserve">Jule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1" t="s">
        <v>2</v>
      </c>
      <c r="AZ25" s="190"/>
      <c r="BA25" s="79"/>
      <c r="BB25" s="156" t="str">
        <f>" " &amp; $O$8</f>
        <v xml:space="preserve"> Christoph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91"/>
      <c r="BR25" s="153">
        <v>0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1</v>
      </c>
      <c r="CA25" s="154"/>
      <c r="CB25" s="154"/>
      <c r="CC25" s="154"/>
      <c r="CD25" s="155"/>
      <c r="CE25" s="116"/>
      <c r="CF25" s="46">
        <f t="shared" si="7"/>
        <v>1</v>
      </c>
      <c r="CG25" s="46">
        <f t="shared" si="8"/>
        <v>0</v>
      </c>
      <c r="CH25" s="46">
        <f t="shared" si="9"/>
        <v>0</v>
      </c>
      <c r="CI25" s="46">
        <f t="shared" si="10"/>
        <v>1</v>
      </c>
      <c r="CJ25" s="116"/>
    </row>
    <row r="26" spans="1:88" s="1" customFormat="1" ht="11.25" customHeight="1" x14ac:dyDescent="0.25">
      <c r="A26" s="19"/>
      <c r="B26" s="115"/>
      <c r="C26" s="145"/>
      <c r="D26" s="146"/>
      <c r="E26" s="146"/>
      <c r="F26" s="147"/>
      <c r="G26" s="192"/>
      <c r="H26" s="79">
        <f>H25+1</f>
        <v>10</v>
      </c>
      <c r="I26" s="80"/>
      <c r="J26" s="80"/>
      <c r="K26" s="81"/>
      <c r="L26" s="191"/>
      <c r="M26" s="79" t="str">
        <f t="shared" si="5"/>
        <v>3.4.</v>
      </c>
      <c r="N26" s="80"/>
      <c r="O26" s="80"/>
      <c r="P26" s="80"/>
      <c r="Q26" s="81"/>
      <c r="R26" s="191"/>
      <c r="S26" s="161">
        <f>S25+$C$14</f>
        <v>0.9083333333333331</v>
      </c>
      <c r="T26" s="212"/>
      <c r="U26" s="212"/>
      <c r="V26" s="212"/>
      <c r="W26" s="213"/>
      <c r="X26" s="191"/>
      <c r="Y26" s="79" t="str">
        <f t="shared" si="6"/>
        <v>Fernseher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91"/>
      <c r="AJ26" s="159" t="str">
        <f>$BN$8 &amp; " "</f>
        <v xml:space="preserve">Ratze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1" t="s">
        <v>2</v>
      </c>
      <c r="AZ26" s="190"/>
      <c r="BA26" s="79"/>
      <c r="BB26" s="157" t="str">
        <f>" " &amp; $AF$8</f>
        <v xml:space="preserve"> Patrick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91"/>
      <c r="BR26" s="153">
        <v>2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1</v>
      </c>
      <c r="CA26" s="154"/>
      <c r="CB26" s="154"/>
      <c r="CC26" s="154"/>
      <c r="CD26" s="155"/>
      <c r="CE26" s="116"/>
      <c r="CF26" s="46">
        <f t="shared" si="7"/>
        <v>1</v>
      </c>
      <c r="CG26" s="46">
        <f t="shared" si="8"/>
        <v>1</v>
      </c>
      <c r="CH26" s="46">
        <f t="shared" si="9"/>
        <v>0</v>
      </c>
      <c r="CI26" s="46">
        <f t="shared" si="10"/>
        <v>0</v>
      </c>
      <c r="CJ26" s="116"/>
    </row>
    <row r="27" spans="1:88" s="1" customFormat="1" ht="11.25" customHeight="1" x14ac:dyDescent="0.25">
      <c r="A27" s="19"/>
      <c r="B27" s="115"/>
      <c r="C27" s="145"/>
      <c r="D27" s="146"/>
      <c r="E27" s="146"/>
      <c r="F27" s="147"/>
      <c r="G27" s="192"/>
      <c r="H27" s="79">
        <f>H26+1</f>
        <v>11</v>
      </c>
      <c r="I27" s="80"/>
      <c r="J27" s="80"/>
      <c r="K27" s="81"/>
      <c r="L27" s="191"/>
      <c r="M27" s="79" t="str">
        <f t="shared" si="5"/>
        <v>3.4.</v>
      </c>
      <c r="N27" s="80"/>
      <c r="O27" s="80"/>
      <c r="P27" s="80"/>
      <c r="Q27" s="81"/>
      <c r="R27" s="191"/>
      <c r="S27" s="161">
        <f>S26+$C$14</f>
        <v>0.91666666666666641</v>
      </c>
      <c r="T27" s="212"/>
      <c r="U27" s="212"/>
      <c r="V27" s="212"/>
      <c r="W27" s="213"/>
      <c r="X27" s="191"/>
      <c r="Y27" s="79" t="str">
        <f t="shared" si="6"/>
        <v>Fernseher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$O$8 &amp; " "</f>
        <v xml:space="preserve">Christoph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$BN$8</f>
        <v xml:space="preserve"> Ratze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1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0</v>
      </c>
      <c r="CA27" s="154"/>
      <c r="CB27" s="154"/>
      <c r="CC27" s="154"/>
      <c r="CD27" s="155"/>
      <c r="CE27" s="116"/>
      <c r="CF27" s="46">
        <f t="shared" si="7"/>
        <v>1</v>
      </c>
      <c r="CG27" s="46">
        <f t="shared" si="8"/>
        <v>1</v>
      </c>
      <c r="CH27" s="46">
        <f t="shared" si="9"/>
        <v>0</v>
      </c>
      <c r="CI27" s="46">
        <f t="shared" si="10"/>
        <v>0</v>
      </c>
      <c r="CJ27" s="116"/>
    </row>
    <row r="28" spans="1:88" s="1" customFormat="1" ht="11.25" customHeight="1" x14ac:dyDescent="0.25">
      <c r="A28" s="19"/>
      <c r="B28" s="115"/>
      <c r="C28" s="148"/>
      <c r="D28" s="149"/>
      <c r="E28" s="149"/>
      <c r="F28" s="150"/>
      <c r="G28" s="192"/>
      <c r="H28" s="79">
        <f>H27+1</f>
        <v>12</v>
      </c>
      <c r="I28" s="80"/>
      <c r="J28" s="80"/>
      <c r="K28" s="81"/>
      <c r="L28" s="191"/>
      <c r="M28" s="79" t="str">
        <f t="shared" si="5"/>
        <v>3.4.</v>
      </c>
      <c r="N28" s="80"/>
      <c r="O28" s="80"/>
      <c r="P28" s="80"/>
      <c r="Q28" s="81"/>
      <c r="R28" s="191"/>
      <c r="S28" s="161">
        <f>S27+$C$14</f>
        <v>0.92499999999999971</v>
      </c>
      <c r="T28" s="212"/>
      <c r="U28" s="212"/>
      <c r="V28" s="212"/>
      <c r="W28" s="213"/>
      <c r="X28" s="191"/>
      <c r="Y28" s="79" t="str">
        <f t="shared" si="6"/>
        <v>Fernseher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59" t="str">
        <f>$AW$8 &amp; " "</f>
        <v xml:space="preserve">Jule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1" t="s">
        <v>2</v>
      </c>
      <c r="AZ28" s="190"/>
      <c r="BA28" s="79"/>
      <c r="BB28" s="157" t="str">
        <f>" " &amp; $AF$8</f>
        <v xml:space="preserve"> Patrick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4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0</v>
      </c>
      <c r="CA28" s="154"/>
      <c r="CB28" s="154"/>
      <c r="CC28" s="154"/>
      <c r="CD28" s="155"/>
      <c r="CE28" s="116"/>
      <c r="CF28" s="46">
        <f t="shared" si="7"/>
        <v>1</v>
      </c>
      <c r="CG28" s="46">
        <f t="shared" si="8"/>
        <v>1</v>
      </c>
      <c r="CH28" s="46">
        <f t="shared" si="9"/>
        <v>0</v>
      </c>
      <c r="CI28" s="46">
        <f t="shared" si="10"/>
        <v>0</v>
      </c>
      <c r="CJ28" s="116"/>
    </row>
    <row r="29" spans="1:88" s="1" customFormat="1" ht="7.5" customHeight="1" x14ac:dyDescent="0.25">
      <c r="A29" s="19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46"/>
      <c r="CG29" s="46"/>
      <c r="CH29" s="46"/>
      <c r="CI29" s="46"/>
      <c r="CJ29" s="116"/>
    </row>
    <row r="30" spans="1:88" s="1" customFormat="1" ht="11.25" customHeight="1" x14ac:dyDescent="0.25">
      <c r="A30" s="1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46"/>
      <c r="CG30" s="46"/>
      <c r="CH30" s="46"/>
      <c r="CI30" s="46"/>
      <c r="CJ30" s="116"/>
    </row>
    <row r="31" spans="1:88" s="1" customFormat="1" ht="7.5" customHeight="1" x14ac:dyDescent="0.25">
      <c r="A31" s="19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4"/>
      <c r="CF31" s="46"/>
      <c r="CG31" s="46"/>
      <c r="CH31" s="46"/>
      <c r="CI31" s="46"/>
      <c r="CJ31" s="116"/>
    </row>
    <row r="32" spans="1:88" s="2" customFormat="1" ht="15" customHeight="1" x14ac:dyDescent="0.25">
      <c r="A32" s="19"/>
      <c r="B32" s="115"/>
      <c r="C32" s="86" t="s">
        <v>12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8"/>
      <c r="CE32" s="116"/>
      <c r="CF32" s="4"/>
      <c r="CG32" s="4"/>
      <c r="CH32" s="4"/>
      <c r="CI32" s="4"/>
      <c r="CJ32" s="116"/>
    </row>
    <row r="33" spans="1:88" s="1" customFormat="1" ht="7.5" customHeight="1" x14ac:dyDescent="0.25">
      <c r="A33" s="19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6"/>
      <c r="CF33" s="46"/>
      <c r="CG33" s="46"/>
      <c r="CH33" s="46"/>
      <c r="CI33" s="46"/>
      <c r="CJ33" s="116"/>
    </row>
    <row r="34" spans="1:88" s="9" customFormat="1" x14ac:dyDescent="0.25">
      <c r="A34" s="19"/>
      <c r="B34" s="11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 t="str">
        <f>$O$8</f>
        <v>Christoph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18" t="str">
        <f>$AF$8</f>
        <v>Patrick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7"/>
      <c r="AW34" s="118" t="str">
        <f>$AW$8</f>
        <v>Jule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87"/>
      <c r="BN34" s="74" t="str">
        <f>$BN$8</f>
        <v>Ratze</v>
      </c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116"/>
      <c r="CJ34" s="116"/>
    </row>
    <row r="35" spans="1:88" x14ac:dyDescent="0.25">
      <c r="A35" s="19"/>
      <c r="B35" s="115"/>
      <c r="C35" s="101" t="str">
        <f>" " &amp; $O$8</f>
        <v xml:space="preserve"> Christoph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3" t="s">
        <v>13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92">
        <f>IF(ISBLANK(BR16),"",BR16)</f>
        <v>1</v>
      </c>
      <c r="AG35" s="93"/>
      <c r="AH35" s="93"/>
      <c r="AI35" s="93"/>
      <c r="AJ35" s="93"/>
      <c r="AK35" s="93"/>
      <c r="AL35" s="93"/>
      <c r="AM35" s="93" t="s">
        <v>2</v>
      </c>
      <c r="AN35" s="93"/>
      <c r="AO35" s="93"/>
      <c r="AP35" s="93">
        <f>IF(ISBLANK(BZ16),"",BZ16)</f>
        <v>1</v>
      </c>
      <c r="AQ35" s="93"/>
      <c r="AR35" s="93"/>
      <c r="AS35" s="93"/>
      <c r="AT35" s="93"/>
      <c r="AU35" s="93"/>
      <c r="AV35" s="95"/>
      <c r="AW35" s="92">
        <f>IF(ISBLANK(BR18),"",BR18)</f>
        <v>0</v>
      </c>
      <c r="AX35" s="93"/>
      <c r="AY35" s="93"/>
      <c r="AZ35" s="93"/>
      <c r="BA35" s="93"/>
      <c r="BB35" s="93"/>
      <c r="BC35" s="93"/>
      <c r="BD35" s="93" t="s">
        <v>2</v>
      </c>
      <c r="BE35" s="93"/>
      <c r="BF35" s="93"/>
      <c r="BG35" s="93">
        <f>IF(ISBLANK(BZ18),"",BZ18)</f>
        <v>0</v>
      </c>
      <c r="BH35" s="93"/>
      <c r="BI35" s="93"/>
      <c r="BJ35" s="93"/>
      <c r="BK35" s="93"/>
      <c r="BL35" s="93"/>
      <c r="BM35" s="95"/>
      <c r="BN35" s="92">
        <f>IF(ISBLANK(BR27),"",BR27)</f>
        <v>1</v>
      </c>
      <c r="BO35" s="93"/>
      <c r="BP35" s="93"/>
      <c r="BQ35" s="93"/>
      <c r="BR35" s="93"/>
      <c r="BS35" s="93"/>
      <c r="BT35" s="93"/>
      <c r="BU35" s="93" t="s">
        <v>2</v>
      </c>
      <c r="BV35" s="93"/>
      <c r="BW35" s="93"/>
      <c r="BX35" s="93">
        <f>IF(ISBLANK(BZ27),"",BZ27)</f>
        <v>0</v>
      </c>
      <c r="BY35" s="93"/>
      <c r="BZ35" s="93"/>
      <c r="CA35" s="93"/>
      <c r="CB35" s="93"/>
      <c r="CC35" s="93"/>
      <c r="CD35" s="95"/>
      <c r="CE35" s="116"/>
      <c r="CJ35" s="116"/>
    </row>
    <row r="36" spans="1:88" x14ac:dyDescent="0.25">
      <c r="A36" s="19"/>
      <c r="B36" s="115"/>
      <c r="C36" s="101" t="str">
        <f>" " &amp; $AF$8</f>
        <v xml:space="preserve"> Patrick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2">
        <f>IF(ISBLANK(BR23),"",BR23)</f>
        <v>1</v>
      </c>
      <c r="P36" s="93"/>
      <c r="Q36" s="93"/>
      <c r="R36" s="93"/>
      <c r="S36" s="93"/>
      <c r="T36" s="93"/>
      <c r="U36" s="93"/>
      <c r="V36" s="93" t="s">
        <v>2</v>
      </c>
      <c r="W36" s="93"/>
      <c r="X36" s="93"/>
      <c r="Y36" s="93">
        <f>IF(ISBLANK(BZ23),"",BZ23)</f>
        <v>2</v>
      </c>
      <c r="Z36" s="93"/>
      <c r="AA36" s="93"/>
      <c r="AB36" s="93"/>
      <c r="AC36" s="93"/>
      <c r="AD36" s="93"/>
      <c r="AE36" s="95"/>
      <c r="AF36" s="73" t="s">
        <v>13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92">
        <f>IF(ISBLANK(BR21),"",BR21)</f>
        <v>1</v>
      </c>
      <c r="AX36" s="93"/>
      <c r="AY36" s="93"/>
      <c r="AZ36" s="93"/>
      <c r="BA36" s="93"/>
      <c r="BB36" s="93"/>
      <c r="BC36" s="93"/>
      <c r="BD36" s="93" t="s">
        <v>2</v>
      </c>
      <c r="BE36" s="93"/>
      <c r="BF36" s="93"/>
      <c r="BG36" s="93">
        <f>IF(ISBLANK(BZ21),"",BZ21)</f>
        <v>2</v>
      </c>
      <c r="BH36" s="93"/>
      <c r="BI36" s="93"/>
      <c r="BJ36" s="93"/>
      <c r="BK36" s="93"/>
      <c r="BL36" s="93"/>
      <c r="BM36" s="95"/>
      <c r="BN36" s="92">
        <f>IF(ISBLANK(BR19),"",BZ19)</f>
        <v>0</v>
      </c>
      <c r="BO36" s="93"/>
      <c r="BP36" s="93"/>
      <c r="BQ36" s="93"/>
      <c r="BR36" s="93"/>
      <c r="BS36" s="93"/>
      <c r="BT36" s="93"/>
      <c r="BU36" s="93" t="s">
        <v>2</v>
      </c>
      <c r="BV36" s="93"/>
      <c r="BW36" s="93"/>
      <c r="BX36" s="93">
        <f>IF(ISBLANK(BZ19),"",BZ19)</f>
        <v>0</v>
      </c>
      <c r="BY36" s="93"/>
      <c r="BZ36" s="93"/>
      <c r="CA36" s="93"/>
      <c r="CB36" s="93"/>
      <c r="CC36" s="93"/>
      <c r="CD36" s="95"/>
      <c r="CE36" s="116"/>
      <c r="CJ36" s="116"/>
    </row>
    <row r="37" spans="1:88" x14ac:dyDescent="0.25">
      <c r="A37" s="19"/>
      <c r="B37" s="115"/>
      <c r="C37" s="101" t="str">
        <f>" " &amp; $AW$8</f>
        <v xml:space="preserve"> Jule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92">
        <f>IF(ISBLANK(BR25),"",BR25)</f>
        <v>0</v>
      </c>
      <c r="P37" s="93"/>
      <c r="Q37" s="93"/>
      <c r="R37" s="93"/>
      <c r="S37" s="93"/>
      <c r="T37" s="93"/>
      <c r="U37" s="93"/>
      <c r="V37" s="93" t="s">
        <v>2</v>
      </c>
      <c r="W37" s="93"/>
      <c r="X37" s="93"/>
      <c r="Y37" s="93">
        <f>IF(ISBLANK(BZ25),"",BZ25)</f>
        <v>1</v>
      </c>
      <c r="Z37" s="93"/>
      <c r="AA37" s="93"/>
      <c r="AB37" s="93"/>
      <c r="AC37" s="93"/>
      <c r="AD37" s="93"/>
      <c r="AE37" s="95"/>
      <c r="AF37" s="92">
        <f>IF(ISBLANK(BR28),"",BR28)</f>
        <v>4</v>
      </c>
      <c r="AG37" s="93"/>
      <c r="AH37" s="93"/>
      <c r="AI37" s="93"/>
      <c r="AJ37" s="93"/>
      <c r="AK37" s="93"/>
      <c r="AL37" s="93"/>
      <c r="AM37" s="93" t="s">
        <v>2</v>
      </c>
      <c r="AN37" s="93"/>
      <c r="AO37" s="93"/>
      <c r="AP37" s="93">
        <f>IF(ISBLANK(BZ28),"",BZ28)</f>
        <v>0</v>
      </c>
      <c r="AQ37" s="93"/>
      <c r="AR37" s="93"/>
      <c r="AS37" s="93"/>
      <c r="AT37" s="93"/>
      <c r="AU37" s="93"/>
      <c r="AV37" s="95"/>
      <c r="AW37" s="73" t="s">
        <v>13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92">
        <f>IF(ISBLANK(BR17),"",BR17)</f>
        <v>1</v>
      </c>
      <c r="BO37" s="93"/>
      <c r="BP37" s="93"/>
      <c r="BQ37" s="93"/>
      <c r="BR37" s="93"/>
      <c r="BS37" s="93"/>
      <c r="BT37" s="93"/>
      <c r="BU37" s="93" t="s">
        <v>2</v>
      </c>
      <c r="BV37" s="93"/>
      <c r="BW37" s="93"/>
      <c r="BX37" s="93">
        <f>IF(ISBLANK(BZ17),"",BZ17)</f>
        <v>1</v>
      </c>
      <c r="BY37" s="93"/>
      <c r="BZ37" s="93"/>
      <c r="CA37" s="93"/>
      <c r="CB37" s="93"/>
      <c r="CC37" s="93"/>
      <c r="CD37" s="95"/>
      <c r="CE37" s="116"/>
      <c r="CJ37" s="116"/>
    </row>
    <row r="38" spans="1:88" x14ac:dyDescent="0.25">
      <c r="A38" s="19"/>
      <c r="B38" s="115"/>
      <c r="C38" s="101" t="str">
        <f>" " &amp; $BN$8</f>
        <v xml:space="preserve"> Ratze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2">
        <f>IF(ISBLANK(BR20),"",BR20)</f>
        <v>0</v>
      </c>
      <c r="P38" s="93"/>
      <c r="Q38" s="93"/>
      <c r="R38" s="93"/>
      <c r="S38" s="93"/>
      <c r="T38" s="93"/>
      <c r="U38" s="93"/>
      <c r="V38" s="93" t="s">
        <v>2</v>
      </c>
      <c r="W38" s="93"/>
      <c r="X38" s="93"/>
      <c r="Y38" s="93">
        <f>IF(ISBLANK(BZ20),"",BZ20)</f>
        <v>0</v>
      </c>
      <c r="Z38" s="93"/>
      <c r="AA38" s="93"/>
      <c r="AB38" s="93"/>
      <c r="AC38" s="93"/>
      <c r="AD38" s="93"/>
      <c r="AE38" s="95"/>
      <c r="AF38" s="92">
        <f>IF(ISBLANK(BR26),"",BR26)</f>
        <v>2</v>
      </c>
      <c r="AG38" s="93"/>
      <c r="AH38" s="93"/>
      <c r="AI38" s="93"/>
      <c r="AJ38" s="93"/>
      <c r="AK38" s="93"/>
      <c r="AL38" s="93"/>
      <c r="AM38" s="93" t="s">
        <v>2</v>
      </c>
      <c r="AN38" s="93"/>
      <c r="AO38" s="93"/>
      <c r="AP38" s="93">
        <f>IF(ISBLANK(BZ26),"",BZ26)</f>
        <v>1</v>
      </c>
      <c r="AQ38" s="93"/>
      <c r="AR38" s="93"/>
      <c r="AS38" s="93"/>
      <c r="AT38" s="93"/>
      <c r="AU38" s="93"/>
      <c r="AV38" s="95"/>
      <c r="AW38" s="92">
        <f>IF(ISBLANK(BR24),"",BR24)</f>
        <v>1</v>
      </c>
      <c r="AX38" s="93"/>
      <c r="AY38" s="93"/>
      <c r="AZ38" s="93"/>
      <c r="BA38" s="93"/>
      <c r="BB38" s="93"/>
      <c r="BC38" s="93"/>
      <c r="BD38" s="93" t="s">
        <v>2</v>
      </c>
      <c r="BE38" s="93"/>
      <c r="BF38" s="93"/>
      <c r="BG38" s="93">
        <f>IF(ISBLANK(BZ24),"",BZ24)</f>
        <v>2</v>
      </c>
      <c r="BH38" s="93"/>
      <c r="BI38" s="93"/>
      <c r="BJ38" s="93"/>
      <c r="BK38" s="93"/>
      <c r="BL38" s="93"/>
      <c r="BM38" s="95"/>
      <c r="BN38" s="73" t="s">
        <v>13</v>
      </c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5"/>
      <c r="CE38" s="116"/>
      <c r="CJ38" s="116"/>
    </row>
    <row r="39" spans="1:88" s="1" customFormat="1" ht="7.5" customHeight="1" x14ac:dyDescent="0.25">
      <c r="A39" s="1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9"/>
      <c r="CF39" s="46"/>
      <c r="CG39" s="46"/>
      <c r="CH39" s="46"/>
      <c r="CI39" s="46"/>
      <c r="CJ39" s="116"/>
    </row>
    <row r="40" spans="1:88" s="1" customFormat="1" ht="11.25" hidden="1" customHeight="1" x14ac:dyDescent="0.25">
      <c r="A40" s="1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46"/>
      <c r="CG40" s="46"/>
      <c r="CH40" s="46"/>
      <c r="CI40" s="46"/>
      <c r="CJ40" s="116"/>
    </row>
    <row r="41" spans="1:88" s="1" customFormat="1" ht="7.5" hidden="1" customHeight="1" x14ac:dyDescent="0.25">
      <c r="A41" s="19"/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4"/>
      <c r="CF41" s="46"/>
      <c r="CG41" s="46"/>
      <c r="CH41" s="46"/>
      <c r="CI41" s="46"/>
      <c r="CJ41" s="116"/>
    </row>
    <row r="42" spans="1:88" s="1" customFormat="1" ht="15" hidden="1" customHeight="1" x14ac:dyDescent="0.25">
      <c r="A42" s="19"/>
      <c r="B42" s="115"/>
      <c r="C42" s="86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8"/>
      <c r="CE42" s="116"/>
      <c r="CF42" s="46"/>
      <c r="CG42" s="46"/>
      <c r="CH42" s="46"/>
      <c r="CI42" s="46"/>
      <c r="CJ42" s="116"/>
    </row>
    <row r="43" spans="1:88" s="1" customFormat="1" ht="7.5" hidden="1" customHeight="1" x14ac:dyDescent="0.25">
      <c r="A43" s="1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6"/>
      <c r="CF43" s="46"/>
      <c r="CG43" s="46"/>
      <c r="CH43" s="46"/>
      <c r="CI43" s="46"/>
      <c r="CJ43" s="116"/>
    </row>
    <row r="44" spans="1:88" s="3" customFormat="1" ht="11.25" hidden="1" customHeight="1" x14ac:dyDescent="0.25">
      <c r="A44" s="19"/>
      <c r="B44" s="115"/>
      <c r="C44" s="117" t="s">
        <v>15</v>
      </c>
      <c r="D44" s="117"/>
      <c r="E44" s="117"/>
      <c r="F44" s="117"/>
      <c r="G44" s="117"/>
      <c r="H44" s="101" t="str">
        <f>" Spieler"</f>
        <v xml:space="preserve"> Spieler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17" t="s">
        <v>16</v>
      </c>
      <c r="U44" s="117"/>
      <c r="V44" s="117"/>
      <c r="W44" s="117"/>
      <c r="X44" s="117"/>
      <c r="Y44" s="73"/>
      <c r="Z44" s="118" t="s">
        <v>17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 t="s">
        <v>18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75" t="s">
        <v>19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 t="s">
        <v>20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73"/>
      <c r="BS44" s="120" t="s">
        <v>21</v>
      </c>
      <c r="BT44" s="117"/>
      <c r="BU44" s="117"/>
      <c r="BV44" s="117"/>
      <c r="BW44" s="117"/>
      <c r="BX44" s="73" t="s">
        <v>22</v>
      </c>
      <c r="BY44" s="74"/>
      <c r="BZ44" s="74"/>
      <c r="CA44" s="74"/>
      <c r="CB44" s="96" t="s">
        <v>56</v>
      </c>
      <c r="CC44" s="74"/>
      <c r="CD44" s="75"/>
      <c r="CE44" s="116"/>
      <c r="CF44" s="5"/>
      <c r="CG44" s="5"/>
      <c r="CH44" s="5"/>
      <c r="CI44" s="5"/>
      <c r="CJ44" s="116"/>
    </row>
    <row r="45" spans="1:88" s="1" customFormat="1" ht="11.25" hidden="1" customHeight="1" x14ac:dyDescent="0.25">
      <c r="A45" s="19"/>
      <c r="B45" s="115"/>
      <c r="C45" s="206">
        <f>IF(BX45="","",RANK(BX45,BX$45:BX$48,0)+ROW(A1)%%)</f>
        <v>1.0001</v>
      </c>
      <c r="D45" s="207"/>
      <c r="E45" s="207"/>
      <c r="F45" s="207"/>
      <c r="G45" s="208"/>
      <c r="H45" s="183" t="str">
        <f>" " &amp; $O$8</f>
        <v xml:space="preserve"> Christoph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92">
        <f>CF16+CF18+CF20+CF23+CF25+CF27</f>
        <v>6</v>
      </c>
      <c r="U45" s="93"/>
      <c r="V45" s="93"/>
      <c r="W45" s="93"/>
      <c r="X45" s="93"/>
      <c r="Y45" s="95"/>
      <c r="Z45" s="113">
        <f>CG16+CG18+CI20+CI23+CI25+CG27</f>
        <v>3</v>
      </c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4">
        <f>CH16+CH18+CH20+CH23+CH25+CH27</f>
        <v>3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111"/>
      <c r="AV45" s="94">
        <f>CI16+CI18+CG20+CG23+CG25+CI27</f>
        <v>0</v>
      </c>
      <c r="AW45" s="93"/>
      <c r="AX45" s="93"/>
      <c r="AY45" s="93"/>
      <c r="AZ45" s="93"/>
      <c r="BA45" s="93"/>
      <c r="BB45" s="93"/>
      <c r="BC45" s="93"/>
      <c r="BD45" s="93"/>
      <c r="BE45" s="93"/>
      <c r="BF45" s="111"/>
      <c r="BG45" s="92">
        <f>BR16+BR18+BZ20+BZ23+BZ25+BR27</f>
        <v>5</v>
      </c>
      <c r="BH45" s="93"/>
      <c r="BI45" s="93"/>
      <c r="BJ45" s="93"/>
      <c r="BK45" s="93"/>
      <c r="BL45" s="93" t="s">
        <v>2</v>
      </c>
      <c r="BM45" s="93"/>
      <c r="BN45" s="93">
        <f>BZ16+BZ18+BR20+BR23+BR25+BZ27</f>
        <v>2</v>
      </c>
      <c r="BO45" s="93"/>
      <c r="BP45" s="93"/>
      <c r="BQ45" s="93"/>
      <c r="BR45" s="111"/>
      <c r="BS45" s="94">
        <f>BG45-BN45</f>
        <v>3</v>
      </c>
      <c r="BT45" s="93"/>
      <c r="BU45" s="93"/>
      <c r="BV45" s="93"/>
      <c r="BW45" s="93"/>
      <c r="BX45" s="206">
        <f>(Z45*3)+AK45</f>
        <v>12</v>
      </c>
      <c r="BY45" s="207"/>
      <c r="BZ45" s="207"/>
      <c r="CA45" s="207"/>
      <c r="CB45" s="209">
        <f>BX45+ROW()/1000</f>
        <v>12.045</v>
      </c>
      <c r="CC45" s="210"/>
      <c r="CD45" s="211"/>
      <c r="CE45" s="116"/>
      <c r="CF45" s="46"/>
      <c r="CG45" s="46"/>
      <c r="CH45" s="46"/>
      <c r="CI45" s="46"/>
      <c r="CJ45" s="116"/>
    </row>
    <row r="46" spans="1:88" s="1" customFormat="1" ht="11.25" hidden="1" customHeight="1" x14ac:dyDescent="0.25">
      <c r="A46" s="19"/>
      <c r="B46" s="115"/>
      <c r="C46" s="206">
        <f>IF(BX46="","",RANK(BX46,BX$45:BX$48,0)+ROW(A2)%%)</f>
        <v>4.0002000000000004</v>
      </c>
      <c r="D46" s="207"/>
      <c r="E46" s="207"/>
      <c r="F46" s="207"/>
      <c r="G46" s="208"/>
      <c r="H46" s="183" t="str">
        <f>" " &amp; $AF$8</f>
        <v xml:space="preserve"> Patrick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92">
        <f>CF16+CF19+CF21+CF23+CF26+CF28</f>
        <v>6</v>
      </c>
      <c r="U46" s="93"/>
      <c r="V46" s="93"/>
      <c r="W46" s="93"/>
      <c r="X46" s="93"/>
      <c r="Y46" s="95"/>
      <c r="Z46" s="113">
        <f>CI16+CG19+CG21+CG23+CI26+CI28</f>
        <v>1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4">
        <f>CH16+CH19+CH21+CH23+CH26+CH28</f>
        <v>1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111"/>
      <c r="AV46" s="94">
        <f>CG16+CI19+CI21+CI23+CG26+CG28</f>
        <v>4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111"/>
      <c r="BG46" s="92">
        <f>BZ16+BR19+BR21+BR23+BZ26+BZ28</f>
        <v>5</v>
      </c>
      <c r="BH46" s="93"/>
      <c r="BI46" s="93"/>
      <c r="BJ46" s="93"/>
      <c r="BK46" s="93"/>
      <c r="BL46" s="93" t="s">
        <v>2</v>
      </c>
      <c r="BM46" s="93"/>
      <c r="BN46" s="93">
        <f>BR16+BZ19+BZ21+BZ23+BR26+BR28</f>
        <v>11</v>
      </c>
      <c r="BO46" s="93"/>
      <c r="BP46" s="93"/>
      <c r="BQ46" s="93"/>
      <c r="BR46" s="111"/>
      <c r="BS46" s="94">
        <f>BG46-BN46</f>
        <v>-6</v>
      </c>
      <c r="BT46" s="93"/>
      <c r="BU46" s="93"/>
      <c r="BV46" s="93"/>
      <c r="BW46" s="93"/>
      <c r="BX46" s="206">
        <f>(Z46*3)+AK46</f>
        <v>4</v>
      </c>
      <c r="BY46" s="207"/>
      <c r="BZ46" s="207"/>
      <c r="CA46" s="207"/>
      <c r="CB46" s="209">
        <f>BX46+ROW()/1000</f>
        <v>4.0460000000000003</v>
      </c>
      <c r="CC46" s="210"/>
      <c r="CD46" s="211"/>
      <c r="CE46" s="116"/>
      <c r="CF46" s="46"/>
      <c r="CG46" s="46"/>
      <c r="CH46" s="46"/>
      <c r="CI46" s="46"/>
      <c r="CJ46" s="116"/>
    </row>
    <row r="47" spans="1:88" s="1" customFormat="1" ht="11.25" hidden="1" customHeight="1" x14ac:dyDescent="0.25">
      <c r="A47" s="19"/>
      <c r="B47" s="115"/>
      <c r="C47" s="206">
        <f>IF(BX47="","",RANK(BX47,BX$45:BX$48,0)+ROW(A3)%%)</f>
        <v>2.0003000000000002</v>
      </c>
      <c r="D47" s="207"/>
      <c r="E47" s="207"/>
      <c r="F47" s="207"/>
      <c r="G47" s="208"/>
      <c r="H47" s="183" t="str">
        <f>" " &amp; $AW$8</f>
        <v xml:space="preserve"> Jule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92">
        <f>CF17+CF18+CF21+CF24+CF25+CF28</f>
        <v>6</v>
      </c>
      <c r="U47" s="93"/>
      <c r="V47" s="93"/>
      <c r="W47" s="93"/>
      <c r="X47" s="93"/>
      <c r="Y47" s="95"/>
      <c r="Z47" s="113">
        <f>CG17+CI18+CI21+CI24+CG25+CG28</f>
        <v>3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4">
        <f>CH17+CH18+CH21+CH24+CH25+CH28</f>
        <v>2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111"/>
      <c r="AV47" s="94">
        <f>CI17+CG18+CG21+CG24+CI25+CI28</f>
        <v>1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111"/>
      <c r="BG47" s="92">
        <f>BR17+BZ18+BZ21+BZ24+BR25+BR28</f>
        <v>9</v>
      </c>
      <c r="BH47" s="93"/>
      <c r="BI47" s="93"/>
      <c r="BJ47" s="93"/>
      <c r="BK47" s="93"/>
      <c r="BL47" s="93" t="s">
        <v>2</v>
      </c>
      <c r="BM47" s="93"/>
      <c r="BN47" s="93">
        <f>BZ17+BR18+BR21+BR24+BZ25+BZ28</f>
        <v>4</v>
      </c>
      <c r="BO47" s="93"/>
      <c r="BP47" s="93"/>
      <c r="BQ47" s="93"/>
      <c r="BR47" s="111"/>
      <c r="BS47" s="94">
        <f>BG47-BN47</f>
        <v>5</v>
      </c>
      <c r="BT47" s="93"/>
      <c r="BU47" s="93"/>
      <c r="BV47" s="93"/>
      <c r="BW47" s="93"/>
      <c r="BX47" s="206">
        <f>(Z47*3)+AK47</f>
        <v>11</v>
      </c>
      <c r="BY47" s="207"/>
      <c r="BZ47" s="207"/>
      <c r="CA47" s="207"/>
      <c r="CB47" s="209">
        <f>BX47+ROW()/1000</f>
        <v>11.047000000000001</v>
      </c>
      <c r="CC47" s="210"/>
      <c r="CD47" s="211"/>
      <c r="CE47" s="116"/>
      <c r="CF47" s="46"/>
      <c r="CG47" s="46"/>
      <c r="CH47" s="46"/>
      <c r="CI47" s="46"/>
      <c r="CJ47" s="116"/>
    </row>
    <row r="48" spans="1:88" s="1" customFormat="1" ht="11.25" hidden="1" customHeight="1" x14ac:dyDescent="0.25">
      <c r="A48" s="19"/>
      <c r="B48" s="115"/>
      <c r="C48" s="206">
        <f>IF(BX48="","",RANK(BX48,BX$45:BX$48,0)+ROW(A4)%%)</f>
        <v>3.0004</v>
      </c>
      <c r="D48" s="207"/>
      <c r="E48" s="207"/>
      <c r="F48" s="207"/>
      <c r="G48" s="208"/>
      <c r="H48" s="183" t="str">
        <f>" " &amp; $BN$8</f>
        <v xml:space="preserve"> Ratze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92">
        <f>CF17+CF19+CF20+CF24+CF26+CF27</f>
        <v>6</v>
      </c>
      <c r="U48" s="93"/>
      <c r="V48" s="93"/>
      <c r="W48" s="93"/>
      <c r="X48" s="93"/>
      <c r="Y48" s="95"/>
      <c r="Z48" s="92">
        <f>CI17+CI19+CG20+CG24+CG26+CI27</f>
        <v>1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>
        <f>CH17+CH19+CH20+CH24+CH26+CH27</f>
        <v>2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111"/>
      <c r="AV48" s="94">
        <f>CG17+CG19+CI20+CI24+CI26+CG27</f>
        <v>3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11"/>
      <c r="BG48" s="92">
        <f>BZ17+BZ19+BR20+BR24+BR26+BZ27</f>
        <v>4</v>
      </c>
      <c r="BH48" s="93"/>
      <c r="BI48" s="93"/>
      <c r="BJ48" s="93"/>
      <c r="BK48" s="93"/>
      <c r="BL48" s="93" t="s">
        <v>2</v>
      </c>
      <c r="BM48" s="93"/>
      <c r="BN48" s="93">
        <f>BR17+BR19+BZ20+BZ24+BZ26+BR27</f>
        <v>6</v>
      </c>
      <c r="BO48" s="93"/>
      <c r="BP48" s="93"/>
      <c r="BQ48" s="93"/>
      <c r="BR48" s="111"/>
      <c r="BS48" s="94">
        <f>BG48-BN48</f>
        <v>-2</v>
      </c>
      <c r="BT48" s="93"/>
      <c r="BU48" s="93"/>
      <c r="BV48" s="93"/>
      <c r="BW48" s="93"/>
      <c r="BX48" s="206">
        <f>(Z48*3)+AK48</f>
        <v>5</v>
      </c>
      <c r="BY48" s="207"/>
      <c r="BZ48" s="207"/>
      <c r="CA48" s="207"/>
      <c r="CB48" s="209">
        <f>BX48+ROW()/1000</f>
        <v>5.048</v>
      </c>
      <c r="CC48" s="210"/>
      <c r="CD48" s="211"/>
      <c r="CE48" s="116"/>
      <c r="CF48" s="46"/>
      <c r="CG48" s="46"/>
      <c r="CH48" s="46"/>
      <c r="CI48" s="46"/>
      <c r="CJ48" s="116"/>
    </row>
    <row r="49" spans="1:88" s="1" customFormat="1" ht="7.5" hidden="1" customHeight="1" x14ac:dyDescent="0.25">
      <c r="A49" s="1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46"/>
      <c r="CG49" s="46"/>
      <c r="CH49" s="46"/>
      <c r="CI49" s="46"/>
      <c r="CJ49" s="116"/>
    </row>
    <row r="50" spans="1:88" s="1" customFormat="1" ht="11.25" customHeight="1" x14ac:dyDescent="0.25">
      <c r="A50" s="1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46"/>
      <c r="CG50" s="46"/>
      <c r="CH50" s="46"/>
      <c r="CI50" s="46"/>
      <c r="CJ50" s="116"/>
    </row>
    <row r="51" spans="1:88" s="1" customFormat="1" ht="7.5" customHeight="1" x14ac:dyDescent="0.25">
      <c r="A51" s="19"/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4"/>
      <c r="CF51" s="46"/>
      <c r="CG51" s="46"/>
      <c r="CH51" s="46"/>
      <c r="CI51" s="46"/>
      <c r="CJ51" s="116"/>
    </row>
    <row r="52" spans="1:88" s="1" customFormat="1" ht="15" customHeight="1" x14ac:dyDescent="0.25">
      <c r="A52" s="19"/>
      <c r="B52" s="115"/>
      <c r="C52" s="86" t="s">
        <v>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8"/>
      <c r="CE52" s="116"/>
      <c r="CF52" s="46"/>
      <c r="CG52" s="46"/>
      <c r="CH52" s="46"/>
      <c r="CI52" s="46"/>
      <c r="CJ52" s="116"/>
    </row>
    <row r="53" spans="1:88" s="1" customFormat="1" ht="7.5" customHeight="1" x14ac:dyDescent="0.25">
      <c r="A53" s="19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46"/>
      <c r="CG53" s="46"/>
      <c r="CH53" s="46"/>
      <c r="CI53" s="46"/>
      <c r="CJ53" s="116"/>
    </row>
    <row r="54" spans="1:88" s="3" customFormat="1" ht="11.25" customHeight="1" x14ac:dyDescent="0.25">
      <c r="A54" s="19"/>
      <c r="B54" s="115"/>
      <c r="C54" s="117" t="s">
        <v>15</v>
      </c>
      <c r="D54" s="117"/>
      <c r="E54" s="117"/>
      <c r="F54" s="117"/>
      <c r="G54" s="117"/>
      <c r="H54" s="101" t="str">
        <f>" Spieler"</f>
        <v xml:space="preserve"> Spieler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 t="s">
        <v>16</v>
      </c>
      <c r="U54" s="117"/>
      <c r="V54" s="117"/>
      <c r="W54" s="117"/>
      <c r="X54" s="117"/>
      <c r="Y54" s="73"/>
      <c r="Z54" s="118" t="s">
        <v>17</v>
      </c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 t="s">
        <v>18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75" t="s">
        <v>19</v>
      </c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 t="s">
        <v>20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73"/>
      <c r="BS54" s="120" t="s">
        <v>21</v>
      </c>
      <c r="BT54" s="117"/>
      <c r="BU54" s="117"/>
      <c r="BV54" s="117"/>
      <c r="BW54" s="117"/>
      <c r="BX54" s="117" t="s">
        <v>22</v>
      </c>
      <c r="BY54" s="117"/>
      <c r="BZ54" s="117"/>
      <c r="CA54" s="117"/>
      <c r="CB54" s="117"/>
      <c r="CC54" s="117"/>
      <c r="CD54" s="117"/>
      <c r="CE54" s="116"/>
      <c r="CF54" s="5"/>
      <c r="CG54" s="5"/>
      <c r="CH54" s="5"/>
      <c r="CI54" s="5"/>
      <c r="CJ54" s="116"/>
    </row>
    <row r="55" spans="1:88" s="1" customFormat="1" ht="11.25" customHeight="1" x14ac:dyDescent="0.25">
      <c r="A55" s="19"/>
      <c r="B55" s="115"/>
      <c r="C55" s="203">
        <f>INDEX($C$45:$C$48,MATCH(LARGE($CB$45:$CB$48,ROW(A1)),$CB$45:$CB$48,0),1)</f>
        <v>1.0001</v>
      </c>
      <c r="D55" s="204"/>
      <c r="E55" s="204"/>
      <c r="F55" s="204"/>
      <c r="G55" s="205"/>
      <c r="H55" s="183" t="str">
        <f>" " &amp; INDEX($H$45:$H$48,MATCH(LARGE($CB$45:$CB$48,ROW(A1)),$CB$45:$CB$48,0),1)</f>
        <v xml:space="preserve">  Christoph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INDEX($T$45:$T$48,MATCH(LARGE($CB$45:$CB$48,ROW(A1)),$CB$45:$CB$48,0),1)</f>
        <v>6</v>
      </c>
      <c r="U55" s="93"/>
      <c r="V55" s="93"/>
      <c r="W55" s="93"/>
      <c r="X55" s="93"/>
      <c r="Y55" s="95"/>
      <c r="Z55" s="92">
        <f>INDEX($Z$45:$Z$48,MATCH(LARGE($CB$45:$CB$48,ROW(A1)),$CB$45:$CB$48,0),1)</f>
        <v>3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111"/>
      <c r="AK55" s="94">
        <f>INDEX($AK$45:$AK$48,MATCH(LARGE($CB$45:$CB$48,ROW(A1)),$CB$45:$CB$48,0),1)</f>
        <v>3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INDEX($AV$45:$AV$48,MATCH(LARGE($CB$45:$CB$48,ROW(A1)),$CB$45:$CB$48,0),1)</f>
        <v>0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INDEX($BG$45:$BG$48,MATCH(LARGE($CB$45:$CB$48,ROW(A1)),$CB$45:$CB$48,0),1)</f>
        <v>5</v>
      </c>
      <c r="BH55" s="93"/>
      <c r="BI55" s="93"/>
      <c r="BJ55" s="93"/>
      <c r="BK55" s="93"/>
      <c r="BL55" s="93" t="s">
        <v>2</v>
      </c>
      <c r="BM55" s="93"/>
      <c r="BN55" s="93">
        <f>INDEX($BN$45:$BN$48,MATCH(LARGE($CB$45:$CB$48,ROW(A1)),$CB$45:$CB$48,0),1)</f>
        <v>2</v>
      </c>
      <c r="BO55" s="93"/>
      <c r="BP55" s="93"/>
      <c r="BQ55" s="93"/>
      <c r="BR55" s="111"/>
      <c r="BS55" s="94">
        <f>INDEX($BS$45:$BS$48,MATCH(LARGE($CB$45:$CB$48,ROW(A1)),$CB$45:$CB$48,0),1)</f>
        <v>3</v>
      </c>
      <c r="BT55" s="93"/>
      <c r="BU55" s="93"/>
      <c r="BV55" s="93"/>
      <c r="BW55" s="93"/>
      <c r="BX55" s="206">
        <f>INDEX($BX$45:$BX$48,MATCH(LARGE($CB$45:$CB$48,ROW(A1)),$CB$45:$CB$48,0),1)</f>
        <v>12</v>
      </c>
      <c r="BY55" s="207"/>
      <c r="BZ55" s="207"/>
      <c r="CA55" s="207"/>
      <c r="CB55" s="207"/>
      <c r="CC55" s="207"/>
      <c r="CD55" s="208"/>
      <c r="CE55" s="116"/>
      <c r="CF55" s="46"/>
      <c r="CG55" s="46"/>
      <c r="CH55" s="46"/>
      <c r="CI55" s="46"/>
      <c r="CJ55" s="116"/>
    </row>
    <row r="56" spans="1:88" s="1" customFormat="1" ht="11.25" customHeight="1" x14ac:dyDescent="0.25">
      <c r="A56" s="19"/>
      <c r="B56" s="115"/>
      <c r="C56" s="203">
        <f>INDEX($C$45:$C$48,MATCH(LARGE($CB$45:$CB$48,ROW(A2)),$CB$45:$CB$48,0),1)</f>
        <v>2.0003000000000002</v>
      </c>
      <c r="D56" s="204"/>
      <c r="E56" s="204"/>
      <c r="F56" s="204"/>
      <c r="G56" s="205"/>
      <c r="H56" s="183" t="str">
        <f>" " &amp; INDEX($H$45:$H$48,MATCH(LARGE($CB$45:$CB$48,ROW(A2)),$CB$45:$CB$48,0),1)</f>
        <v xml:space="preserve">  Jule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INDEX($T$45:$T$48,MATCH(LARGE($CB$45:$CB$48,ROW(A2)),$CB$45:$CB$48,0),1)</f>
        <v>6</v>
      </c>
      <c r="U56" s="93"/>
      <c r="V56" s="93"/>
      <c r="W56" s="93"/>
      <c r="X56" s="93"/>
      <c r="Y56" s="95"/>
      <c r="Z56" s="92">
        <f>INDEX($Z$45:$Z$48,MATCH(LARGE($CB$45:$CB$48,ROW(A2)),$CB$45:$CB$48,0),1)</f>
        <v>3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111"/>
      <c r="AK56" s="94">
        <f>INDEX($AK$45:$AK$48,MATCH(LARGE($CB$45:$CB$48,ROW(A2)),$CB$45:$CB$48,0),1)</f>
        <v>2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INDEX($AV$45:$AV$48,MATCH(LARGE($CB$45:$CB$48,ROW(A2)),$CB$45:$CB$48,0),1)</f>
        <v>1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INDEX($BG$45:$BG$48,MATCH(LARGE($CB$45:$CB$48,ROW(A2)),$CB$45:$CB$48,0),1)</f>
        <v>9</v>
      </c>
      <c r="BH56" s="93"/>
      <c r="BI56" s="93"/>
      <c r="BJ56" s="93"/>
      <c r="BK56" s="93"/>
      <c r="BL56" s="93" t="s">
        <v>2</v>
      </c>
      <c r="BM56" s="93"/>
      <c r="BN56" s="93">
        <f>INDEX($BN$45:$BN$48,MATCH(LARGE($CB$45:$CB$48,ROW(A2)),$CB$45:$CB$48,0),1)</f>
        <v>4</v>
      </c>
      <c r="BO56" s="93"/>
      <c r="BP56" s="93"/>
      <c r="BQ56" s="93"/>
      <c r="BR56" s="111"/>
      <c r="BS56" s="94">
        <f>INDEX($BS$45:$BS$48,MATCH(LARGE($CB$45:$CB$48,ROW(A2)),$CB$45:$CB$48,0),1)</f>
        <v>5</v>
      </c>
      <c r="BT56" s="93"/>
      <c r="BU56" s="93"/>
      <c r="BV56" s="93"/>
      <c r="BW56" s="93"/>
      <c r="BX56" s="206">
        <f>INDEX($BX$45:$BX$48,MATCH(LARGE($CB$45:$CB$48,ROW(A2)),$CB$45:$CB$48,0),1)</f>
        <v>11</v>
      </c>
      <c r="BY56" s="207"/>
      <c r="BZ56" s="207"/>
      <c r="CA56" s="207"/>
      <c r="CB56" s="207"/>
      <c r="CC56" s="207"/>
      <c r="CD56" s="208"/>
      <c r="CE56" s="116"/>
      <c r="CF56" s="46"/>
      <c r="CG56" s="46"/>
      <c r="CH56" s="46"/>
      <c r="CI56" s="46"/>
      <c r="CJ56" s="116"/>
    </row>
    <row r="57" spans="1:88" s="1" customFormat="1" ht="11.25" customHeight="1" x14ac:dyDescent="0.25">
      <c r="A57" s="19"/>
      <c r="B57" s="115"/>
      <c r="C57" s="203">
        <f>INDEX($C$45:$C$48,MATCH(LARGE($CB$45:$CB$48,ROW(A3)),$CB$45:$CB$48,0),1)</f>
        <v>3.0004</v>
      </c>
      <c r="D57" s="204"/>
      <c r="E57" s="204"/>
      <c r="F57" s="204"/>
      <c r="G57" s="205"/>
      <c r="H57" s="183" t="str">
        <f>" " &amp; INDEX($H$45:$H$48,MATCH(LARGE($CB$45:$CB$48,ROW(A3)),$CB$45:$CB$48,0),1)</f>
        <v xml:space="preserve">  Ratze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INDEX($T$45:$T$48,MATCH(LARGE($CB$45:$CB$48,ROW(A3)),$CB$45:$CB$48,0),1)</f>
        <v>6</v>
      </c>
      <c r="U57" s="93"/>
      <c r="V57" s="93"/>
      <c r="W57" s="93"/>
      <c r="X57" s="93"/>
      <c r="Y57" s="95"/>
      <c r="Z57" s="92">
        <f>INDEX($Z$45:$Z$48,MATCH(LARGE($CB$45:$CB$48,ROW(A3)),$CB$45:$CB$48,0),1)</f>
        <v>1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111"/>
      <c r="AK57" s="94">
        <f>INDEX($AK$45:$AK$48,MATCH(LARGE($CB$45:$CB$48,ROW(A3)),$CB$45:$CB$48,0),1)</f>
        <v>2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INDEX($AV$45:$AV$48,MATCH(LARGE($CB$45:$CB$48,ROW(A3)),$CB$45:$CB$48,0),1)</f>
        <v>3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INDEX($BG$45:$BG$48,MATCH(LARGE($CB$45:$CB$48,ROW(A3)),$CB$45:$CB$48,0),1)</f>
        <v>4</v>
      </c>
      <c r="BH57" s="93"/>
      <c r="BI57" s="93"/>
      <c r="BJ57" s="93"/>
      <c r="BK57" s="93"/>
      <c r="BL57" s="93" t="s">
        <v>2</v>
      </c>
      <c r="BM57" s="93"/>
      <c r="BN57" s="93">
        <f>INDEX($BN$45:$BN$48,MATCH(LARGE($CB$45:$CB$48,ROW(A3)),$CB$45:$CB$48,0),1)</f>
        <v>6</v>
      </c>
      <c r="BO57" s="93"/>
      <c r="BP57" s="93"/>
      <c r="BQ57" s="93"/>
      <c r="BR57" s="111"/>
      <c r="BS57" s="94">
        <f>INDEX($BS$45:$BS$48,MATCH(LARGE($CB$45:$CB$48,ROW(A3)),$CB$45:$CB$48,0),1)</f>
        <v>-2</v>
      </c>
      <c r="BT57" s="93"/>
      <c r="BU57" s="93"/>
      <c r="BV57" s="93"/>
      <c r="BW57" s="93"/>
      <c r="BX57" s="206">
        <f>INDEX($BX$45:$BX$48,MATCH(LARGE($CB$45:$CB$48,ROW(A3)),$CB$45:$CB$48,0),1)</f>
        <v>5</v>
      </c>
      <c r="BY57" s="207"/>
      <c r="BZ57" s="207"/>
      <c r="CA57" s="207"/>
      <c r="CB57" s="207"/>
      <c r="CC57" s="207"/>
      <c r="CD57" s="208"/>
      <c r="CE57" s="116"/>
      <c r="CF57" s="46"/>
      <c r="CG57" s="46"/>
      <c r="CH57" s="46"/>
      <c r="CI57" s="46"/>
      <c r="CJ57" s="116"/>
    </row>
    <row r="58" spans="1:88" s="1" customFormat="1" ht="11.25" customHeight="1" x14ac:dyDescent="0.25">
      <c r="A58" s="19"/>
      <c r="B58" s="115"/>
      <c r="C58" s="203">
        <f>INDEX($C$45:$C$48,MATCH(LARGE($CB$45:$CB$48,ROW(A4)),$CB$45:$CB$48,0),1)</f>
        <v>4.0002000000000004</v>
      </c>
      <c r="D58" s="204"/>
      <c r="E58" s="204"/>
      <c r="F58" s="204"/>
      <c r="G58" s="205"/>
      <c r="H58" s="183" t="str">
        <f>" " &amp; INDEX($H$45:$H$48,MATCH(LARGE($CB$45:$CB$48,ROW(A4)),$CB$45:$CB$48,0),1)</f>
        <v xml:space="preserve">  Patrick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INDEX($T$45:$T$48,MATCH(LARGE($CB$45:$CB$48,ROW(A4)),$CB$45:$CB$48,0),1)</f>
        <v>6</v>
      </c>
      <c r="U58" s="93"/>
      <c r="V58" s="93"/>
      <c r="W58" s="93"/>
      <c r="X58" s="93"/>
      <c r="Y58" s="95"/>
      <c r="Z58" s="92">
        <f>INDEX($Z$45:$Z$48,MATCH(LARGE($CB$45:$CB$48,ROW(A4)),$CB$45:$CB$48,0),1)</f>
        <v>1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INDEX($AK$45:$AK$48,MATCH(LARGE($CB$45:$CB$48,ROW(A4)),$CB$45:$CB$48,0),1)</f>
        <v>1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INDEX($AV$45:$AV$48,MATCH(LARGE($CB$45:$CB$48,ROW(A4)),$CB$45:$CB$48,0),1)</f>
        <v>4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INDEX($BG$45:$BG$48,MATCH(LARGE($CB$45:$CB$48,ROW(A4)),$CB$45:$CB$48,0),1)</f>
        <v>5</v>
      </c>
      <c r="BH58" s="93"/>
      <c r="BI58" s="93"/>
      <c r="BJ58" s="93"/>
      <c r="BK58" s="93"/>
      <c r="BL58" s="93" t="s">
        <v>2</v>
      </c>
      <c r="BM58" s="93"/>
      <c r="BN58" s="93">
        <f>INDEX($BN$45:$BN$48,MATCH(LARGE($CB$45:$CB$48,ROW(A4)),$CB$45:$CB$48,0),1)</f>
        <v>11</v>
      </c>
      <c r="BO58" s="93"/>
      <c r="BP58" s="93"/>
      <c r="BQ58" s="93"/>
      <c r="BR58" s="111"/>
      <c r="BS58" s="94">
        <f>INDEX($BS$45:$BS$48,MATCH(LARGE($CB$45:$CB$48,ROW(A4)),$CB$45:$CB$48,0),1)</f>
        <v>-6</v>
      </c>
      <c r="BT58" s="93"/>
      <c r="BU58" s="93"/>
      <c r="BV58" s="93"/>
      <c r="BW58" s="93"/>
      <c r="BX58" s="206">
        <f>INDEX($BX$45:$BX$48,MATCH(LARGE($CB$45:$CB$48,ROW(A4)),$CB$45:$CB$48,0),1)</f>
        <v>4</v>
      </c>
      <c r="BY58" s="207"/>
      <c r="BZ58" s="207"/>
      <c r="CA58" s="207"/>
      <c r="CB58" s="207"/>
      <c r="CC58" s="207"/>
      <c r="CD58" s="208"/>
      <c r="CE58" s="116"/>
      <c r="CF58" s="46"/>
      <c r="CG58" s="46"/>
      <c r="CH58" s="46"/>
      <c r="CI58" s="46"/>
      <c r="CJ58" s="116"/>
    </row>
    <row r="59" spans="1:88" s="1" customFormat="1" ht="7.5" customHeight="1" x14ac:dyDescent="0.25">
      <c r="A59" s="19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46"/>
      <c r="CG59" s="46"/>
      <c r="CH59" s="46"/>
      <c r="CI59" s="46"/>
      <c r="CJ59" s="116"/>
    </row>
    <row r="60" spans="1:88" s="1" customFormat="1" ht="7.5" customHeigh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9"/>
    </row>
  </sheetData>
  <sheetProtection sheet="1" objects="1" scenarios="1" selectLockedCells="1"/>
  <mergeCells count="352">
    <mergeCell ref="B9:CE9"/>
    <mergeCell ref="B10:CE10"/>
    <mergeCell ref="B11:CE11"/>
    <mergeCell ref="B12:B28"/>
    <mergeCell ref="C12:CD12"/>
    <mergeCell ref="BR17:BV17"/>
    <mergeCell ref="BW17:BY17"/>
    <mergeCell ref="BZ17:CD17"/>
    <mergeCell ref="R16:R21"/>
    <mergeCell ref="S16:W16"/>
    <mergeCell ref="CE12:CE2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1"/>
    <mergeCell ref="G16:G21"/>
    <mergeCell ref="H16:K16"/>
    <mergeCell ref="L16:L21"/>
    <mergeCell ref="A1:CJ1"/>
    <mergeCell ref="B2:CE2"/>
    <mergeCell ref="CJ2:CJ59"/>
    <mergeCell ref="B3:CE3"/>
    <mergeCell ref="B4:CE4"/>
    <mergeCell ref="B5:B8"/>
    <mergeCell ref="C5:CD5"/>
    <mergeCell ref="CE5:CE8"/>
    <mergeCell ref="C6:CD6"/>
    <mergeCell ref="C7:N7"/>
    <mergeCell ref="O7:AE7"/>
    <mergeCell ref="AF7:AV7"/>
    <mergeCell ref="AW7:BM7"/>
    <mergeCell ref="BN7:CD7"/>
    <mergeCell ref="C8:N8"/>
    <mergeCell ref="O8:AE8"/>
    <mergeCell ref="AF8:AV8"/>
    <mergeCell ref="AW8:BM8"/>
    <mergeCell ref="BN8:CD8"/>
    <mergeCell ref="H20:K20"/>
    <mergeCell ref="M20:Q20"/>
    <mergeCell ref="S20:W20"/>
    <mergeCell ref="Y20:AH20"/>
    <mergeCell ref="AJ20:AX20"/>
    <mergeCell ref="BZ16:CD16"/>
    <mergeCell ref="BB17:BP17"/>
    <mergeCell ref="AY17:BA17"/>
    <mergeCell ref="AY16:BA16"/>
    <mergeCell ref="BB16:BP16"/>
    <mergeCell ref="BQ16:BQ21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AY20:BA20"/>
    <mergeCell ref="BB20:BP20"/>
    <mergeCell ref="BR20:BV20"/>
    <mergeCell ref="BW20:BY20"/>
    <mergeCell ref="BZ20:CD20"/>
    <mergeCell ref="BZ21:CD21"/>
    <mergeCell ref="H18:K18"/>
    <mergeCell ref="M18:Q18"/>
    <mergeCell ref="S18:W18"/>
    <mergeCell ref="Y18:AH18"/>
    <mergeCell ref="AJ18:AX18"/>
    <mergeCell ref="AY18:BA18"/>
    <mergeCell ref="M16:Q16"/>
    <mergeCell ref="BR16:BV16"/>
    <mergeCell ref="BW16:BY16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X16:X21"/>
    <mergeCell ref="Y16:AH16"/>
    <mergeCell ref="AI16:AI21"/>
    <mergeCell ref="AJ16:AX16"/>
    <mergeCell ref="H17:K17"/>
    <mergeCell ref="M17:Q17"/>
    <mergeCell ref="S17:W17"/>
    <mergeCell ref="Y17:AH17"/>
    <mergeCell ref="AJ17:AX17"/>
    <mergeCell ref="H19:K19"/>
    <mergeCell ref="M19:Q19"/>
    <mergeCell ref="S19:W19"/>
    <mergeCell ref="Y19:AH19"/>
    <mergeCell ref="AJ19:AX19"/>
    <mergeCell ref="AY19:BA19"/>
    <mergeCell ref="C22:CD22"/>
    <mergeCell ref="C23:F28"/>
    <mergeCell ref="G23:G28"/>
    <mergeCell ref="H23:K23"/>
    <mergeCell ref="L23:L28"/>
    <mergeCell ref="M23:Q23"/>
    <mergeCell ref="BR23:BV23"/>
    <mergeCell ref="BW23:BY23"/>
    <mergeCell ref="BZ23:CD23"/>
    <mergeCell ref="BB24:BP24"/>
    <mergeCell ref="BR24:BV24"/>
    <mergeCell ref="BW24:BY24"/>
    <mergeCell ref="BZ24:CD24"/>
    <mergeCell ref="R23:R28"/>
    <mergeCell ref="S23:W23"/>
    <mergeCell ref="X23:X28"/>
    <mergeCell ref="Y23:AH23"/>
    <mergeCell ref="AI23:AI28"/>
    <mergeCell ref="AJ23:AX23"/>
    <mergeCell ref="H24:K24"/>
    <mergeCell ref="M24:Q24"/>
    <mergeCell ref="S24:W24"/>
    <mergeCell ref="Y24:AH24"/>
    <mergeCell ref="AJ24:AX24"/>
    <mergeCell ref="AY24:BA24"/>
    <mergeCell ref="AY23:BA23"/>
    <mergeCell ref="BB23:BP23"/>
    <mergeCell ref="BQ23:BQ28"/>
    <mergeCell ref="BB25:BP25"/>
    <mergeCell ref="BR25:BV25"/>
    <mergeCell ref="BW25:BY25"/>
    <mergeCell ref="BZ25:CD25"/>
    <mergeCell ref="H26:K26"/>
    <mergeCell ref="M26:Q26"/>
    <mergeCell ref="S26:W26"/>
    <mergeCell ref="Y26:AH26"/>
    <mergeCell ref="AJ26:AX26"/>
    <mergeCell ref="AY26:BA26"/>
    <mergeCell ref="H25:K25"/>
    <mergeCell ref="M25:Q25"/>
    <mergeCell ref="S25:W25"/>
    <mergeCell ref="Y25:AH25"/>
    <mergeCell ref="AJ25:AX25"/>
    <mergeCell ref="AY25:BA25"/>
    <mergeCell ref="BB26:BP26"/>
    <mergeCell ref="BR26:BV26"/>
    <mergeCell ref="BW26:BY26"/>
    <mergeCell ref="BZ26:CD26"/>
    <mergeCell ref="BZ28:CD28"/>
    <mergeCell ref="B29:CE29"/>
    <mergeCell ref="B30:CE30"/>
    <mergeCell ref="BB27:BP27"/>
    <mergeCell ref="BR27:BV27"/>
    <mergeCell ref="BW27:BY27"/>
    <mergeCell ref="BZ27:CD27"/>
    <mergeCell ref="H28:K28"/>
    <mergeCell ref="M28:Q28"/>
    <mergeCell ref="S28:W28"/>
    <mergeCell ref="Y28:AH28"/>
    <mergeCell ref="AJ28:AX28"/>
    <mergeCell ref="AY28:BA28"/>
    <mergeCell ref="H27:K27"/>
    <mergeCell ref="M27:Q27"/>
    <mergeCell ref="S27:W27"/>
    <mergeCell ref="Y27:AH27"/>
    <mergeCell ref="AJ27:AX27"/>
    <mergeCell ref="AY27:BA27"/>
    <mergeCell ref="BB28:BP28"/>
    <mergeCell ref="BR28:BV28"/>
    <mergeCell ref="BW28:BY28"/>
    <mergeCell ref="B31:CE31"/>
    <mergeCell ref="B32:B38"/>
    <mergeCell ref="C32:CD32"/>
    <mergeCell ref="CE32:CE38"/>
    <mergeCell ref="C33:CD33"/>
    <mergeCell ref="C34:N34"/>
    <mergeCell ref="O34:AE34"/>
    <mergeCell ref="AF34:AV34"/>
    <mergeCell ref="AW34:BM34"/>
    <mergeCell ref="BN34:CD34"/>
    <mergeCell ref="C36:N36"/>
    <mergeCell ref="O36:U36"/>
    <mergeCell ref="V36:X36"/>
    <mergeCell ref="Y36:AE36"/>
    <mergeCell ref="AF36:AV36"/>
    <mergeCell ref="C35:N35"/>
    <mergeCell ref="O35:AE35"/>
    <mergeCell ref="AF35:AL35"/>
    <mergeCell ref="AM35:AO35"/>
    <mergeCell ref="AP35:AV35"/>
    <mergeCell ref="AW36:BC36"/>
    <mergeCell ref="BD36:BF36"/>
    <mergeCell ref="BG36:BM36"/>
    <mergeCell ref="BN36:BT36"/>
    <mergeCell ref="BU36:BW36"/>
    <mergeCell ref="BX36:CD36"/>
    <mergeCell ref="BD35:BF35"/>
    <mergeCell ref="BG35:BM35"/>
    <mergeCell ref="BN35:BT35"/>
    <mergeCell ref="BU35:BW35"/>
    <mergeCell ref="BX35:CD35"/>
    <mergeCell ref="AW35:BC35"/>
    <mergeCell ref="C38:N38"/>
    <mergeCell ref="O38:U38"/>
    <mergeCell ref="V38:X38"/>
    <mergeCell ref="Y38:AE38"/>
    <mergeCell ref="AF38:AL38"/>
    <mergeCell ref="C37:N37"/>
    <mergeCell ref="O37:U37"/>
    <mergeCell ref="V37:X37"/>
    <mergeCell ref="Y37:AE37"/>
    <mergeCell ref="AF37:AL37"/>
    <mergeCell ref="AM38:AO38"/>
    <mergeCell ref="AP38:AV38"/>
    <mergeCell ref="AW38:BC38"/>
    <mergeCell ref="BD38:BF38"/>
    <mergeCell ref="BG38:BM38"/>
    <mergeCell ref="BN38:CD38"/>
    <mergeCell ref="AP37:AV37"/>
    <mergeCell ref="AW37:BM37"/>
    <mergeCell ref="BN37:BT37"/>
    <mergeCell ref="BU37:BW37"/>
    <mergeCell ref="BX37:CD37"/>
    <mergeCell ref="AM37:AO37"/>
    <mergeCell ref="B39:CE39"/>
    <mergeCell ref="B40:CE40"/>
    <mergeCell ref="B41:CE41"/>
    <mergeCell ref="H44:S44"/>
    <mergeCell ref="T44:Y44"/>
    <mergeCell ref="CB44:CD44"/>
    <mergeCell ref="C45:G45"/>
    <mergeCell ref="H45:S45"/>
    <mergeCell ref="T45:Y45"/>
    <mergeCell ref="Z45:AJ45"/>
    <mergeCell ref="AK45:AU45"/>
    <mergeCell ref="AV45:BF45"/>
    <mergeCell ref="BG45:BK45"/>
    <mergeCell ref="BL45:BM45"/>
    <mergeCell ref="BN45:BR45"/>
    <mergeCell ref="Z44:AJ44"/>
    <mergeCell ref="AK44:AU44"/>
    <mergeCell ref="AV44:BF44"/>
    <mergeCell ref="BG44:BR44"/>
    <mergeCell ref="BS44:BW44"/>
    <mergeCell ref="BX44:CA44"/>
    <mergeCell ref="BS45:BW45"/>
    <mergeCell ref="AK47:AU47"/>
    <mergeCell ref="BS48:BW48"/>
    <mergeCell ref="BX48:CA48"/>
    <mergeCell ref="CB48:CD48"/>
    <mergeCell ref="B49:CE49"/>
    <mergeCell ref="BX45:CA45"/>
    <mergeCell ref="CB45:CD45"/>
    <mergeCell ref="C46:G46"/>
    <mergeCell ref="H46:S46"/>
    <mergeCell ref="T46:Y46"/>
    <mergeCell ref="Z46:AJ46"/>
    <mergeCell ref="AK46:AU46"/>
    <mergeCell ref="AV46:BF46"/>
    <mergeCell ref="BG46:BK46"/>
    <mergeCell ref="BL46:BM46"/>
    <mergeCell ref="BN46:BR46"/>
    <mergeCell ref="BS46:BW46"/>
    <mergeCell ref="BX46:CA46"/>
    <mergeCell ref="CB46:CD46"/>
    <mergeCell ref="B42:B48"/>
    <mergeCell ref="C42:CD42"/>
    <mergeCell ref="CE42:CE48"/>
    <mergeCell ref="C43:CD43"/>
    <mergeCell ref="C44:G44"/>
    <mergeCell ref="BS55:BW55"/>
    <mergeCell ref="BX55:CD55"/>
    <mergeCell ref="B50:CE50"/>
    <mergeCell ref="B51:CE51"/>
    <mergeCell ref="CB47:CD47"/>
    <mergeCell ref="C48:G48"/>
    <mergeCell ref="H48:S48"/>
    <mergeCell ref="T48:Y48"/>
    <mergeCell ref="Z48:AJ48"/>
    <mergeCell ref="AK48:AU48"/>
    <mergeCell ref="AV48:BF48"/>
    <mergeCell ref="BG48:BK48"/>
    <mergeCell ref="BL48:BM48"/>
    <mergeCell ref="BN48:BR48"/>
    <mergeCell ref="AV47:BF47"/>
    <mergeCell ref="BG47:BK47"/>
    <mergeCell ref="BL47:BM47"/>
    <mergeCell ref="BN47:BR47"/>
    <mergeCell ref="BS47:BW47"/>
    <mergeCell ref="BX47:CA47"/>
    <mergeCell ref="C47:G47"/>
    <mergeCell ref="H47:S47"/>
    <mergeCell ref="T47:Y47"/>
    <mergeCell ref="Z47:AJ47"/>
    <mergeCell ref="BG55:BK55"/>
    <mergeCell ref="C54:G54"/>
    <mergeCell ref="H54:S54"/>
    <mergeCell ref="T54:Y54"/>
    <mergeCell ref="Z54:AJ54"/>
    <mergeCell ref="AK54:AU54"/>
    <mergeCell ref="AV54:BF54"/>
    <mergeCell ref="BL55:BM55"/>
    <mergeCell ref="BN55:BR55"/>
    <mergeCell ref="A60:CJ60"/>
    <mergeCell ref="BG58:BK58"/>
    <mergeCell ref="BL58:BM58"/>
    <mergeCell ref="BN58:BR58"/>
    <mergeCell ref="BS58:BW58"/>
    <mergeCell ref="BX58:CD58"/>
    <mergeCell ref="B59:CE59"/>
    <mergeCell ref="C58:G58"/>
    <mergeCell ref="H58:S58"/>
    <mergeCell ref="T58:Y58"/>
    <mergeCell ref="Z58:AJ58"/>
    <mergeCell ref="AK58:AU58"/>
    <mergeCell ref="AV58:BF58"/>
    <mergeCell ref="B52:B58"/>
    <mergeCell ref="C52:CD52"/>
    <mergeCell ref="CE52:CE58"/>
    <mergeCell ref="AV57:BF57"/>
    <mergeCell ref="BG57:BK57"/>
    <mergeCell ref="BL57:BM57"/>
    <mergeCell ref="BN57:BR57"/>
    <mergeCell ref="BS57:BW57"/>
    <mergeCell ref="BX57:CD57"/>
    <mergeCell ref="BG56:BK56"/>
    <mergeCell ref="BL56:BM56"/>
    <mergeCell ref="C53:CD53"/>
    <mergeCell ref="C57:G57"/>
    <mergeCell ref="H57:S57"/>
    <mergeCell ref="T57:Y57"/>
    <mergeCell ref="Z57:AJ57"/>
    <mergeCell ref="AK57:AU57"/>
    <mergeCell ref="C56:G56"/>
    <mergeCell ref="H56:S56"/>
    <mergeCell ref="T56:Y56"/>
    <mergeCell ref="Z56:AJ56"/>
    <mergeCell ref="AK56:AU56"/>
    <mergeCell ref="AV56:BF56"/>
    <mergeCell ref="BS56:BW56"/>
    <mergeCell ref="BX56:CD56"/>
    <mergeCell ref="BN56:BR56"/>
    <mergeCell ref="BG54:BR54"/>
    <mergeCell ref="BS54:BW54"/>
    <mergeCell ref="BX54:CD54"/>
    <mergeCell ref="C55:G55"/>
    <mergeCell ref="H55:S55"/>
    <mergeCell ref="T55:Y55"/>
    <mergeCell ref="Z55:AJ55"/>
    <mergeCell ref="AK55:AU55"/>
    <mergeCell ref="AV55:BF5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CJ60"/>
  <sheetViews>
    <sheetView showGridLines="0" showRowColHeaders="0" workbookViewId="0">
      <selection activeCell="B2" sqref="B2:CE2"/>
    </sheetView>
  </sheetViews>
  <sheetFormatPr baseColWidth="10" defaultColWidth="1.42578125" defaultRowHeight="11.25" x14ac:dyDescent="0.25"/>
  <cols>
    <col min="1" max="83" width="1.42578125" style="8"/>
    <col min="84" max="87" width="1.42578125" style="8" hidden="1" customWidth="1"/>
    <col min="88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9"/>
      <c r="B2" s="121" t="s">
        <v>95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49"/>
      <c r="CG2" s="49"/>
      <c r="CH2" s="49"/>
      <c r="CI2" s="49"/>
      <c r="CJ2" s="116"/>
    </row>
    <row r="3" spans="1:88" x14ac:dyDescent="0.25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J3" s="116"/>
    </row>
    <row r="4" spans="1:88" ht="7.5" customHeight="1" x14ac:dyDescent="0.25">
      <c r="A4" s="19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J4" s="116"/>
    </row>
    <row r="5" spans="1:88" s="2" customFormat="1" ht="15" customHeight="1" x14ac:dyDescent="0.25">
      <c r="A5" s="19"/>
      <c r="B5" s="115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16"/>
      <c r="CF5" s="4"/>
      <c r="CG5" s="4"/>
      <c r="CH5" s="4"/>
      <c r="CI5" s="4"/>
      <c r="CJ5" s="116"/>
    </row>
    <row r="6" spans="1:88" ht="7.5" customHeight="1" x14ac:dyDescent="0.25">
      <c r="A6" s="19"/>
      <c r="B6" s="11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16"/>
      <c r="CJ6" s="116"/>
    </row>
    <row r="7" spans="1:88" s="9" customFormat="1" ht="11.25" customHeight="1" x14ac:dyDescent="0.25">
      <c r="A7" s="19"/>
      <c r="B7" s="115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79" t="s">
        <v>103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4" t="s">
        <v>104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 t="s">
        <v>105</v>
      </c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70" t="s">
        <v>106</v>
      </c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16"/>
      <c r="CJ7" s="116"/>
    </row>
    <row r="8" spans="1:88" ht="11.25" customHeight="1" x14ac:dyDescent="0.25">
      <c r="A8" s="19"/>
      <c r="B8" s="115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75" t="s">
        <v>28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 t="s">
        <v>67</v>
      </c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 t="s">
        <v>30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6" t="s">
        <v>69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8"/>
      <c r="CE8" s="116"/>
      <c r="CJ8" s="116"/>
    </row>
    <row r="9" spans="1:88" ht="7.5" customHeight="1" x14ac:dyDescent="0.25">
      <c r="A9" s="19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J9" s="116"/>
    </row>
    <row r="10" spans="1:88" x14ac:dyDescent="0.25">
      <c r="A10" s="1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J10" s="116"/>
    </row>
    <row r="11" spans="1:88" ht="7.5" customHeight="1" x14ac:dyDescent="0.25">
      <c r="A11" s="19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J11" s="116"/>
    </row>
    <row r="12" spans="1:88" s="1" customFormat="1" ht="15" customHeight="1" x14ac:dyDescent="0.25">
      <c r="A12" s="19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48"/>
      <c r="CG12" s="48"/>
      <c r="CH12" s="48"/>
      <c r="CI12" s="48"/>
      <c r="CJ12" s="116"/>
    </row>
    <row r="13" spans="1:88" s="1" customFormat="1" ht="7.5" customHeight="1" x14ac:dyDescent="0.25">
      <c r="A13" s="19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48"/>
      <c r="CG13" s="48"/>
      <c r="CH13" s="48"/>
      <c r="CI13" s="48"/>
      <c r="CJ13" s="116"/>
    </row>
    <row r="14" spans="1:88" s="3" customFormat="1" ht="11.25" customHeight="1" x14ac:dyDescent="0.25">
      <c r="A14" s="19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16"/>
    </row>
    <row r="15" spans="1:88" s="1" customFormat="1" ht="7.5" customHeight="1" x14ac:dyDescent="0.25">
      <c r="A15" s="19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48"/>
      <c r="CG15" s="48"/>
      <c r="CH15" s="48"/>
      <c r="CI15" s="48"/>
      <c r="CJ15" s="116"/>
    </row>
    <row r="16" spans="1:88" s="1" customFormat="1" ht="11.25" customHeight="1" x14ac:dyDescent="0.25">
      <c r="A16" s="19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96</v>
      </c>
      <c r="N16" s="154"/>
      <c r="O16" s="154"/>
      <c r="P16" s="154"/>
      <c r="Q16" s="155"/>
      <c r="R16" s="191"/>
      <c r="S16" s="158">
        <v>0.875</v>
      </c>
      <c r="T16" s="154"/>
      <c r="U16" s="154"/>
      <c r="V16" s="154"/>
      <c r="W16" s="155"/>
      <c r="X16" s="191"/>
      <c r="Y16" s="153" t="s">
        <v>27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$O$8 &amp; " "</f>
        <v xml:space="preserve">Patrick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$AF$8</f>
        <v xml:space="preserve"> Schmiddi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0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2</v>
      </c>
      <c r="CA16" s="154"/>
      <c r="CB16" s="154"/>
      <c r="CC16" s="154"/>
      <c r="CD16" s="155"/>
      <c r="CE16" s="116"/>
      <c r="CF16" s="48">
        <f>IF(AND(ISNUMBER(BR16),ISNUMBER(BZ16)),1,0)</f>
        <v>1</v>
      </c>
      <c r="CG16" s="48">
        <f>IF(OR(ISBLANK(BR16),ISBLANK(BZ16)),0,IF(BR16&gt;BZ16,1,0))</f>
        <v>0</v>
      </c>
      <c r="CH16" s="48">
        <f>IF(OR(ISBLANK(BR16),ISBLANK(BZ16)),0,IF(BR16=BZ16,1,0))</f>
        <v>0</v>
      </c>
      <c r="CI16" s="48">
        <f>IF(OR(ISBLANK(BR16),ISBLANK(BZ16)),0,IF(BR16&lt;BZ16,1,0))</f>
        <v>1</v>
      </c>
      <c r="CJ16" s="116"/>
    </row>
    <row r="17" spans="1:88" s="1" customFormat="1" ht="11.25" customHeight="1" x14ac:dyDescent="0.25">
      <c r="A17" s="19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29.4.</v>
      </c>
      <c r="N17" s="80"/>
      <c r="O17" s="80"/>
      <c r="P17" s="80"/>
      <c r="Q17" s="81"/>
      <c r="R17" s="191"/>
      <c r="S17" s="161">
        <f>S16+$C$14</f>
        <v>0.8833333333333333</v>
      </c>
      <c r="T17" s="212"/>
      <c r="U17" s="212"/>
      <c r="V17" s="212"/>
      <c r="W17" s="213"/>
      <c r="X17" s="191"/>
      <c r="Y17" s="79" t="str">
        <f>$Y$16</f>
        <v>Fernseher</v>
      </c>
      <c r="Z17" s="80"/>
      <c r="AA17" s="80"/>
      <c r="AB17" s="80"/>
      <c r="AC17" s="80"/>
      <c r="AD17" s="80"/>
      <c r="AE17" s="80"/>
      <c r="AF17" s="80"/>
      <c r="AG17" s="80"/>
      <c r="AH17" s="81"/>
      <c r="AI17" s="191"/>
      <c r="AJ17" s="159" t="str">
        <f>$AW$8 &amp; " "</f>
        <v xml:space="preserve">Christoph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1" t="s">
        <v>2</v>
      </c>
      <c r="AZ17" s="190"/>
      <c r="BA17" s="79"/>
      <c r="BB17" s="157" t="str">
        <f>" " &amp; $BN$8</f>
        <v xml:space="preserve"> Ratze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0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1</v>
      </c>
      <c r="CA17" s="154"/>
      <c r="CB17" s="154"/>
      <c r="CC17" s="154"/>
      <c r="CD17" s="155"/>
      <c r="CE17" s="116"/>
      <c r="CF17" s="48">
        <f t="shared" ref="CF17:CF21" si="0">IF(AND(ISNUMBER(BR17),ISNUMBER(BZ17)),1,0)</f>
        <v>1</v>
      </c>
      <c r="CG17" s="48">
        <f t="shared" ref="CG17:CG21" si="1">IF(OR(ISBLANK(BR17),ISBLANK(BZ17)),0,IF(BR17&gt;BZ17,1,0))</f>
        <v>0</v>
      </c>
      <c r="CH17" s="48">
        <f t="shared" ref="CH17:CH21" si="2">IF(OR(ISBLANK(BR17),ISBLANK(BZ17)),0,IF(BR17=BZ17,1,0))</f>
        <v>0</v>
      </c>
      <c r="CI17" s="48">
        <f t="shared" ref="CI17:CI21" si="3">IF(OR(ISBLANK(BR17),ISBLANK(BZ17)),0,IF(BR17&lt;BZ17,1,0))</f>
        <v>1</v>
      </c>
      <c r="CJ17" s="116"/>
    </row>
    <row r="18" spans="1:88" s="1" customFormat="1" ht="11.25" customHeight="1" x14ac:dyDescent="0.25">
      <c r="A18" s="19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1" si="4">$M$16</f>
        <v>29.4.</v>
      </c>
      <c r="N18" s="80"/>
      <c r="O18" s="80"/>
      <c r="P18" s="80"/>
      <c r="Q18" s="81"/>
      <c r="R18" s="191"/>
      <c r="S18" s="161">
        <f>S17+$C$14</f>
        <v>0.89166666666666661</v>
      </c>
      <c r="T18" s="212"/>
      <c r="U18" s="212"/>
      <c r="V18" s="212"/>
      <c r="W18" s="213"/>
      <c r="X18" s="191"/>
      <c r="Y18" s="79" t="str">
        <f>$Y$16</f>
        <v>Fernseher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$O$8 &amp; " "</f>
        <v xml:space="preserve">Patrick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$AW$8</f>
        <v xml:space="preserve"> Christoph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3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1</v>
      </c>
      <c r="CA18" s="154"/>
      <c r="CB18" s="154"/>
      <c r="CC18" s="154"/>
      <c r="CD18" s="155"/>
      <c r="CE18" s="116"/>
      <c r="CF18" s="48">
        <f t="shared" si="0"/>
        <v>1</v>
      </c>
      <c r="CG18" s="48">
        <f t="shared" si="1"/>
        <v>1</v>
      </c>
      <c r="CH18" s="48">
        <f t="shared" si="2"/>
        <v>0</v>
      </c>
      <c r="CI18" s="48">
        <f t="shared" si="3"/>
        <v>0</v>
      </c>
      <c r="CJ18" s="116"/>
    </row>
    <row r="19" spans="1:88" s="1" customFormat="1" ht="11.25" customHeight="1" x14ac:dyDescent="0.25">
      <c r="A19" s="19"/>
      <c r="B19" s="115"/>
      <c r="C19" s="145"/>
      <c r="D19" s="146"/>
      <c r="E19" s="146"/>
      <c r="F19" s="147"/>
      <c r="G19" s="192"/>
      <c r="H19" s="79">
        <f>H18+1</f>
        <v>4</v>
      </c>
      <c r="I19" s="80"/>
      <c r="J19" s="80"/>
      <c r="K19" s="81"/>
      <c r="L19" s="191"/>
      <c r="M19" s="79" t="str">
        <f t="shared" si="4"/>
        <v>29.4.</v>
      </c>
      <c r="N19" s="80"/>
      <c r="O19" s="80"/>
      <c r="P19" s="80"/>
      <c r="Q19" s="81"/>
      <c r="R19" s="191"/>
      <c r="S19" s="161">
        <f>S18+$C$14</f>
        <v>0.89999999999999991</v>
      </c>
      <c r="T19" s="212"/>
      <c r="U19" s="212"/>
      <c r="V19" s="212"/>
      <c r="W19" s="213"/>
      <c r="X19" s="191"/>
      <c r="Y19" s="79" t="str">
        <f>$Y$16</f>
        <v>Fernseher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59" t="str">
        <f>$AF$8 &amp; " "</f>
        <v xml:space="preserve">Schmiddi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1" t="s">
        <v>2</v>
      </c>
      <c r="AZ19" s="190"/>
      <c r="BA19" s="79"/>
      <c r="BB19" s="157" t="str">
        <f>" " &amp; $BN$8</f>
        <v xml:space="preserve"> Ratze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2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3</v>
      </c>
      <c r="CA19" s="154"/>
      <c r="CB19" s="154"/>
      <c r="CC19" s="154"/>
      <c r="CD19" s="155"/>
      <c r="CE19" s="116"/>
      <c r="CF19" s="48">
        <f t="shared" si="0"/>
        <v>1</v>
      </c>
      <c r="CG19" s="48">
        <f t="shared" si="1"/>
        <v>0</v>
      </c>
      <c r="CH19" s="48">
        <f t="shared" si="2"/>
        <v>0</v>
      </c>
      <c r="CI19" s="48">
        <f t="shared" si="3"/>
        <v>1</v>
      </c>
      <c r="CJ19" s="116"/>
    </row>
    <row r="20" spans="1:88" s="1" customFormat="1" ht="11.25" customHeight="1" x14ac:dyDescent="0.25">
      <c r="A20" s="19"/>
      <c r="B20" s="115"/>
      <c r="C20" s="145"/>
      <c r="D20" s="146"/>
      <c r="E20" s="146"/>
      <c r="F20" s="147"/>
      <c r="G20" s="192"/>
      <c r="H20" s="79">
        <f>H19+1</f>
        <v>5</v>
      </c>
      <c r="I20" s="80"/>
      <c r="J20" s="80"/>
      <c r="K20" s="81"/>
      <c r="L20" s="191"/>
      <c r="M20" s="79" t="str">
        <f t="shared" si="4"/>
        <v>29.4.</v>
      </c>
      <c r="N20" s="80"/>
      <c r="O20" s="80"/>
      <c r="P20" s="80"/>
      <c r="Q20" s="81"/>
      <c r="R20" s="191"/>
      <c r="S20" s="161">
        <f>S19+$C$14</f>
        <v>0.90833333333333321</v>
      </c>
      <c r="T20" s="212"/>
      <c r="U20" s="212"/>
      <c r="V20" s="212"/>
      <c r="W20" s="213"/>
      <c r="X20" s="191"/>
      <c r="Y20" s="79" t="str">
        <f>$Y$16</f>
        <v>Fernseher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59" t="str">
        <f>$BN$8 &amp; " "</f>
        <v xml:space="preserve">Ratze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1" t="s">
        <v>2</v>
      </c>
      <c r="AZ20" s="190"/>
      <c r="BA20" s="79"/>
      <c r="BB20" s="156" t="str">
        <f>" " &amp; $O$8</f>
        <v xml:space="preserve"> Patrick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91"/>
      <c r="BR20" s="153">
        <v>0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1</v>
      </c>
      <c r="CA20" s="154"/>
      <c r="CB20" s="154"/>
      <c r="CC20" s="154"/>
      <c r="CD20" s="155"/>
      <c r="CE20" s="116"/>
      <c r="CF20" s="48">
        <f t="shared" si="0"/>
        <v>1</v>
      </c>
      <c r="CG20" s="48">
        <f t="shared" si="1"/>
        <v>0</v>
      </c>
      <c r="CH20" s="48">
        <f t="shared" si="2"/>
        <v>0</v>
      </c>
      <c r="CI20" s="48">
        <f t="shared" si="3"/>
        <v>1</v>
      </c>
      <c r="CJ20" s="116"/>
    </row>
    <row r="21" spans="1:88" s="1" customFormat="1" ht="11.25" customHeight="1" x14ac:dyDescent="0.25">
      <c r="A21" s="19"/>
      <c r="B21" s="115"/>
      <c r="C21" s="148"/>
      <c r="D21" s="149"/>
      <c r="E21" s="149"/>
      <c r="F21" s="150"/>
      <c r="G21" s="192"/>
      <c r="H21" s="79">
        <f>H20+1</f>
        <v>6</v>
      </c>
      <c r="I21" s="80"/>
      <c r="J21" s="80"/>
      <c r="K21" s="81"/>
      <c r="L21" s="191"/>
      <c r="M21" s="79" t="str">
        <f t="shared" si="4"/>
        <v>29.4.</v>
      </c>
      <c r="N21" s="80"/>
      <c r="O21" s="80"/>
      <c r="P21" s="80"/>
      <c r="Q21" s="81"/>
      <c r="R21" s="191"/>
      <c r="S21" s="161">
        <f>S20+$C$14</f>
        <v>0.91666666666666652</v>
      </c>
      <c r="T21" s="212"/>
      <c r="U21" s="212"/>
      <c r="V21" s="212"/>
      <c r="W21" s="213"/>
      <c r="X21" s="191"/>
      <c r="Y21" s="79" t="str">
        <f>$Y$16</f>
        <v>Fernseher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59" t="str">
        <f>$AF$8 &amp; " "</f>
        <v xml:space="preserve">Schmiddi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1" t="s">
        <v>2</v>
      </c>
      <c r="AZ21" s="190"/>
      <c r="BA21" s="79"/>
      <c r="BB21" s="157" t="str">
        <f>" " &amp; $AW$8</f>
        <v xml:space="preserve"> Christoph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0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3</v>
      </c>
      <c r="CA21" s="154"/>
      <c r="CB21" s="154"/>
      <c r="CC21" s="154"/>
      <c r="CD21" s="155"/>
      <c r="CE21" s="116"/>
      <c r="CF21" s="48">
        <f t="shared" si="0"/>
        <v>1</v>
      </c>
      <c r="CG21" s="48">
        <f t="shared" si="1"/>
        <v>0</v>
      </c>
      <c r="CH21" s="48">
        <f t="shared" si="2"/>
        <v>0</v>
      </c>
      <c r="CI21" s="48">
        <f t="shared" si="3"/>
        <v>1</v>
      </c>
      <c r="CJ21" s="116"/>
    </row>
    <row r="22" spans="1:88" s="1" customFormat="1" ht="7.5" customHeight="1" x14ac:dyDescent="0.25">
      <c r="A22" s="19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16"/>
      <c r="CF22" s="48"/>
      <c r="CG22" s="48"/>
      <c r="CH22" s="48"/>
      <c r="CI22" s="48"/>
      <c r="CJ22" s="116"/>
    </row>
    <row r="23" spans="1:88" s="1" customFormat="1" ht="11.25" customHeight="1" x14ac:dyDescent="0.25">
      <c r="A23" s="19"/>
      <c r="B23" s="115"/>
      <c r="C23" s="142" t="s">
        <v>11</v>
      </c>
      <c r="D23" s="143"/>
      <c r="E23" s="143"/>
      <c r="F23" s="144"/>
      <c r="G23" s="192"/>
      <c r="H23" s="79">
        <f>H21+1</f>
        <v>7</v>
      </c>
      <c r="I23" s="80"/>
      <c r="J23" s="80"/>
      <c r="K23" s="81"/>
      <c r="L23" s="191"/>
      <c r="M23" s="79" t="str">
        <f t="shared" ref="M23:M28" si="5">$M$16</f>
        <v>29.4.</v>
      </c>
      <c r="N23" s="80"/>
      <c r="O23" s="80"/>
      <c r="P23" s="80"/>
      <c r="Q23" s="81"/>
      <c r="R23" s="191"/>
      <c r="S23" s="161">
        <f>S21+$C$14</f>
        <v>0.92499999999999982</v>
      </c>
      <c r="T23" s="80"/>
      <c r="U23" s="80"/>
      <c r="V23" s="80"/>
      <c r="W23" s="81"/>
      <c r="X23" s="191"/>
      <c r="Y23" s="79" t="str">
        <f t="shared" ref="Y23:Y28" si="6">$Y$16</f>
        <v>Fernseher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59" t="str">
        <f>$AF$8 &amp; " "</f>
        <v xml:space="preserve">Schmiddi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1" t="s">
        <v>2</v>
      </c>
      <c r="AZ23" s="190"/>
      <c r="BA23" s="79"/>
      <c r="BB23" s="156" t="str">
        <f>" " &amp; $O$8</f>
        <v xml:space="preserve"> Patrick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91"/>
      <c r="BR23" s="153">
        <v>1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0</v>
      </c>
      <c r="CA23" s="154"/>
      <c r="CB23" s="154"/>
      <c r="CC23" s="154"/>
      <c r="CD23" s="155"/>
      <c r="CE23" s="116"/>
      <c r="CF23" s="48">
        <f t="shared" ref="CF23:CF28" si="7">IF(AND(ISNUMBER(BR23),ISNUMBER(BZ23)),1,0)</f>
        <v>1</v>
      </c>
      <c r="CG23" s="48">
        <f t="shared" ref="CG23:CG28" si="8">IF(OR(ISBLANK(BR23),ISBLANK(BZ23)),0,IF(BR23&gt;BZ23,1,0))</f>
        <v>1</v>
      </c>
      <c r="CH23" s="48">
        <f t="shared" ref="CH23:CH28" si="9">IF(OR(ISBLANK(BR23),ISBLANK(BZ23)),0,IF(BR23=BZ23,1,0))</f>
        <v>0</v>
      </c>
      <c r="CI23" s="48">
        <f t="shared" ref="CI23:CI28" si="10">IF(OR(ISBLANK(BR23),ISBLANK(BZ23)),0,IF(BR23&lt;BZ23,1,0))</f>
        <v>0</v>
      </c>
      <c r="CJ23" s="116"/>
    </row>
    <row r="24" spans="1:88" s="1" customFormat="1" ht="11.25" customHeight="1" x14ac:dyDescent="0.25">
      <c r="A24" s="19"/>
      <c r="B24" s="115"/>
      <c r="C24" s="145"/>
      <c r="D24" s="146"/>
      <c r="E24" s="146"/>
      <c r="F24" s="147"/>
      <c r="G24" s="192"/>
      <c r="H24" s="79">
        <f>H23+1</f>
        <v>8</v>
      </c>
      <c r="I24" s="80"/>
      <c r="J24" s="80"/>
      <c r="K24" s="81"/>
      <c r="L24" s="191"/>
      <c r="M24" s="79" t="str">
        <f t="shared" si="5"/>
        <v>29.4.</v>
      </c>
      <c r="N24" s="80"/>
      <c r="O24" s="80"/>
      <c r="P24" s="80"/>
      <c r="Q24" s="81"/>
      <c r="R24" s="191"/>
      <c r="S24" s="161">
        <f>S23+$C$14</f>
        <v>0.93333333333333313</v>
      </c>
      <c r="T24" s="212"/>
      <c r="U24" s="212"/>
      <c r="V24" s="212"/>
      <c r="W24" s="213"/>
      <c r="X24" s="191"/>
      <c r="Y24" s="79" t="str">
        <f t="shared" si="6"/>
        <v>Fernseher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59" t="str">
        <f>$BN$8 &amp; " "</f>
        <v xml:space="preserve">Ratze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1" t="s">
        <v>2</v>
      </c>
      <c r="AZ24" s="190"/>
      <c r="BA24" s="79"/>
      <c r="BB24" s="157" t="str">
        <f>" " &amp; $AW$8</f>
        <v xml:space="preserve"> Christoph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2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1</v>
      </c>
      <c r="CA24" s="154"/>
      <c r="CB24" s="154"/>
      <c r="CC24" s="154"/>
      <c r="CD24" s="155"/>
      <c r="CE24" s="116"/>
      <c r="CF24" s="48">
        <f t="shared" si="7"/>
        <v>1</v>
      </c>
      <c r="CG24" s="48">
        <f t="shared" si="8"/>
        <v>1</v>
      </c>
      <c r="CH24" s="48">
        <f t="shared" si="9"/>
        <v>0</v>
      </c>
      <c r="CI24" s="48">
        <f t="shared" si="10"/>
        <v>0</v>
      </c>
      <c r="CJ24" s="116"/>
    </row>
    <row r="25" spans="1:88" s="1" customFormat="1" ht="11.25" customHeight="1" x14ac:dyDescent="0.25">
      <c r="A25" s="19"/>
      <c r="B25" s="115"/>
      <c r="C25" s="145"/>
      <c r="D25" s="146"/>
      <c r="E25" s="146"/>
      <c r="F25" s="147"/>
      <c r="G25" s="192"/>
      <c r="H25" s="79">
        <f>H24+1</f>
        <v>9</v>
      </c>
      <c r="I25" s="80"/>
      <c r="J25" s="80"/>
      <c r="K25" s="81"/>
      <c r="L25" s="191"/>
      <c r="M25" s="79" t="str">
        <f t="shared" si="5"/>
        <v>29.4.</v>
      </c>
      <c r="N25" s="80"/>
      <c r="O25" s="80"/>
      <c r="P25" s="80"/>
      <c r="Q25" s="81"/>
      <c r="R25" s="191"/>
      <c r="S25" s="161">
        <f>S24+$C$14</f>
        <v>0.94166666666666643</v>
      </c>
      <c r="T25" s="212"/>
      <c r="U25" s="212"/>
      <c r="V25" s="212"/>
      <c r="W25" s="213"/>
      <c r="X25" s="191"/>
      <c r="Y25" s="79" t="str">
        <f t="shared" si="6"/>
        <v>Fernseher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59" t="str">
        <f>$AW$8 &amp; " "</f>
        <v xml:space="preserve">Christoph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1" t="s">
        <v>2</v>
      </c>
      <c r="AZ25" s="190"/>
      <c r="BA25" s="79"/>
      <c r="BB25" s="156" t="str">
        <f>" " &amp; $O$8</f>
        <v xml:space="preserve"> Patrick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91"/>
      <c r="BR25" s="153">
        <v>2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0</v>
      </c>
      <c r="CA25" s="154"/>
      <c r="CB25" s="154"/>
      <c r="CC25" s="154"/>
      <c r="CD25" s="155"/>
      <c r="CE25" s="116"/>
      <c r="CF25" s="48">
        <f t="shared" si="7"/>
        <v>1</v>
      </c>
      <c r="CG25" s="48">
        <f t="shared" si="8"/>
        <v>1</v>
      </c>
      <c r="CH25" s="48">
        <f t="shared" si="9"/>
        <v>0</v>
      </c>
      <c r="CI25" s="48">
        <f t="shared" si="10"/>
        <v>0</v>
      </c>
      <c r="CJ25" s="116"/>
    </row>
    <row r="26" spans="1:88" s="1" customFormat="1" ht="11.25" customHeight="1" x14ac:dyDescent="0.25">
      <c r="A26" s="19"/>
      <c r="B26" s="115"/>
      <c r="C26" s="145"/>
      <c r="D26" s="146"/>
      <c r="E26" s="146"/>
      <c r="F26" s="147"/>
      <c r="G26" s="192"/>
      <c r="H26" s="79">
        <f>H25+1</f>
        <v>10</v>
      </c>
      <c r="I26" s="80"/>
      <c r="J26" s="80"/>
      <c r="K26" s="81"/>
      <c r="L26" s="191"/>
      <c r="M26" s="79" t="str">
        <f t="shared" si="5"/>
        <v>29.4.</v>
      </c>
      <c r="N26" s="80"/>
      <c r="O26" s="80"/>
      <c r="P26" s="80"/>
      <c r="Q26" s="81"/>
      <c r="R26" s="191"/>
      <c r="S26" s="161">
        <f>S25+$C$14</f>
        <v>0.94999999999999973</v>
      </c>
      <c r="T26" s="212"/>
      <c r="U26" s="212"/>
      <c r="V26" s="212"/>
      <c r="W26" s="213"/>
      <c r="X26" s="191"/>
      <c r="Y26" s="79" t="str">
        <f t="shared" si="6"/>
        <v>Fernseher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91"/>
      <c r="AJ26" s="159" t="str">
        <f>$BN$8 &amp; " "</f>
        <v xml:space="preserve">Ratze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1" t="s">
        <v>2</v>
      </c>
      <c r="AZ26" s="190"/>
      <c r="BA26" s="79"/>
      <c r="BB26" s="157" t="str">
        <f>" " &amp; $AF$8</f>
        <v xml:space="preserve"> Schmiddi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91"/>
      <c r="BR26" s="153">
        <v>0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1</v>
      </c>
      <c r="CA26" s="154"/>
      <c r="CB26" s="154"/>
      <c r="CC26" s="154"/>
      <c r="CD26" s="155"/>
      <c r="CE26" s="116"/>
      <c r="CF26" s="48">
        <f t="shared" si="7"/>
        <v>1</v>
      </c>
      <c r="CG26" s="48">
        <f t="shared" si="8"/>
        <v>0</v>
      </c>
      <c r="CH26" s="48">
        <f t="shared" si="9"/>
        <v>0</v>
      </c>
      <c r="CI26" s="48">
        <f t="shared" si="10"/>
        <v>1</v>
      </c>
      <c r="CJ26" s="116"/>
    </row>
    <row r="27" spans="1:88" s="1" customFormat="1" ht="11.25" customHeight="1" x14ac:dyDescent="0.25">
      <c r="A27" s="19"/>
      <c r="B27" s="115"/>
      <c r="C27" s="145"/>
      <c r="D27" s="146"/>
      <c r="E27" s="146"/>
      <c r="F27" s="147"/>
      <c r="G27" s="192"/>
      <c r="H27" s="79">
        <f>H26+1</f>
        <v>11</v>
      </c>
      <c r="I27" s="80"/>
      <c r="J27" s="80"/>
      <c r="K27" s="81"/>
      <c r="L27" s="191"/>
      <c r="M27" s="79" t="str">
        <f t="shared" si="5"/>
        <v>29.4.</v>
      </c>
      <c r="N27" s="80"/>
      <c r="O27" s="80"/>
      <c r="P27" s="80"/>
      <c r="Q27" s="81"/>
      <c r="R27" s="191"/>
      <c r="S27" s="161">
        <f>S26+$C$14</f>
        <v>0.95833333333333304</v>
      </c>
      <c r="T27" s="212"/>
      <c r="U27" s="212"/>
      <c r="V27" s="212"/>
      <c r="W27" s="213"/>
      <c r="X27" s="191"/>
      <c r="Y27" s="79" t="str">
        <f t="shared" si="6"/>
        <v>Fernseher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$O$8 &amp; " "</f>
        <v xml:space="preserve">Patrick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$BN$8</f>
        <v xml:space="preserve"> Ratze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1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2</v>
      </c>
      <c r="CA27" s="154"/>
      <c r="CB27" s="154"/>
      <c r="CC27" s="154"/>
      <c r="CD27" s="155"/>
      <c r="CE27" s="116"/>
      <c r="CF27" s="48">
        <f t="shared" si="7"/>
        <v>1</v>
      </c>
      <c r="CG27" s="48">
        <f t="shared" si="8"/>
        <v>0</v>
      </c>
      <c r="CH27" s="48">
        <f t="shared" si="9"/>
        <v>0</v>
      </c>
      <c r="CI27" s="48">
        <f t="shared" si="10"/>
        <v>1</v>
      </c>
      <c r="CJ27" s="116"/>
    </row>
    <row r="28" spans="1:88" s="1" customFormat="1" ht="11.25" customHeight="1" x14ac:dyDescent="0.25">
      <c r="A28" s="19"/>
      <c r="B28" s="115"/>
      <c r="C28" s="148"/>
      <c r="D28" s="149"/>
      <c r="E28" s="149"/>
      <c r="F28" s="150"/>
      <c r="G28" s="192"/>
      <c r="H28" s="79">
        <f>H27+1</f>
        <v>12</v>
      </c>
      <c r="I28" s="80"/>
      <c r="J28" s="80"/>
      <c r="K28" s="81"/>
      <c r="L28" s="191"/>
      <c r="M28" s="79" t="str">
        <f t="shared" si="5"/>
        <v>29.4.</v>
      </c>
      <c r="N28" s="80"/>
      <c r="O28" s="80"/>
      <c r="P28" s="80"/>
      <c r="Q28" s="81"/>
      <c r="R28" s="191"/>
      <c r="S28" s="161">
        <f>S27+$C$14</f>
        <v>0.96666666666666634</v>
      </c>
      <c r="T28" s="212"/>
      <c r="U28" s="212"/>
      <c r="V28" s="212"/>
      <c r="W28" s="213"/>
      <c r="X28" s="191"/>
      <c r="Y28" s="79" t="str">
        <f t="shared" si="6"/>
        <v>Fernseher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59" t="str">
        <f>$AW$8 &amp; " "</f>
        <v xml:space="preserve">Christoph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1" t="s">
        <v>2</v>
      </c>
      <c r="AZ28" s="190"/>
      <c r="BA28" s="79"/>
      <c r="BB28" s="157" t="str">
        <f>" " &amp; $AF$8</f>
        <v xml:space="preserve"> Schmiddi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1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3</v>
      </c>
      <c r="CA28" s="154"/>
      <c r="CB28" s="154"/>
      <c r="CC28" s="154"/>
      <c r="CD28" s="155"/>
      <c r="CE28" s="116"/>
      <c r="CF28" s="48">
        <f t="shared" si="7"/>
        <v>1</v>
      </c>
      <c r="CG28" s="48">
        <f t="shared" si="8"/>
        <v>0</v>
      </c>
      <c r="CH28" s="48">
        <f t="shared" si="9"/>
        <v>0</v>
      </c>
      <c r="CI28" s="48">
        <f t="shared" si="10"/>
        <v>1</v>
      </c>
      <c r="CJ28" s="116"/>
    </row>
    <row r="29" spans="1:88" s="1" customFormat="1" ht="7.5" customHeight="1" x14ac:dyDescent="0.25">
      <c r="A29" s="19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48"/>
      <c r="CG29" s="48"/>
      <c r="CH29" s="48"/>
      <c r="CI29" s="48"/>
      <c r="CJ29" s="116"/>
    </row>
    <row r="30" spans="1:88" s="1" customFormat="1" ht="11.25" customHeight="1" x14ac:dyDescent="0.25">
      <c r="A30" s="1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48"/>
      <c r="CG30" s="48"/>
      <c r="CH30" s="48"/>
      <c r="CI30" s="48"/>
      <c r="CJ30" s="116"/>
    </row>
    <row r="31" spans="1:88" s="1" customFormat="1" ht="7.5" customHeight="1" x14ac:dyDescent="0.25">
      <c r="A31" s="19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4"/>
      <c r="CF31" s="48"/>
      <c r="CG31" s="48"/>
      <c r="CH31" s="48"/>
      <c r="CI31" s="48"/>
      <c r="CJ31" s="116"/>
    </row>
    <row r="32" spans="1:88" s="2" customFormat="1" ht="15" customHeight="1" x14ac:dyDescent="0.25">
      <c r="A32" s="19"/>
      <c r="B32" s="115"/>
      <c r="C32" s="86" t="s">
        <v>12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8"/>
      <c r="CE32" s="116"/>
      <c r="CF32" s="4"/>
      <c r="CG32" s="4"/>
      <c r="CH32" s="4"/>
      <c r="CI32" s="4"/>
      <c r="CJ32" s="116"/>
    </row>
    <row r="33" spans="1:88" s="1" customFormat="1" ht="7.5" customHeight="1" x14ac:dyDescent="0.25">
      <c r="A33" s="19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6"/>
      <c r="CF33" s="48"/>
      <c r="CG33" s="48"/>
      <c r="CH33" s="48"/>
      <c r="CI33" s="48"/>
      <c r="CJ33" s="116"/>
    </row>
    <row r="34" spans="1:88" s="9" customFormat="1" x14ac:dyDescent="0.25">
      <c r="A34" s="19"/>
      <c r="B34" s="11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 t="str">
        <f>$O$8</f>
        <v>Patrick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18" t="str">
        <f>$AF$8</f>
        <v>Schmiddi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7"/>
      <c r="AW34" s="118" t="str">
        <f>$AW$8</f>
        <v>Christoph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87"/>
      <c r="BN34" s="74" t="str">
        <f>$BN$8</f>
        <v>Ratze</v>
      </c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116"/>
      <c r="CJ34" s="116"/>
    </row>
    <row r="35" spans="1:88" x14ac:dyDescent="0.25">
      <c r="A35" s="19"/>
      <c r="B35" s="115"/>
      <c r="C35" s="101" t="str">
        <f>" " &amp; $O$8</f>
        <v xml:space="preserve"> Patrick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3" t="s">
        <v>13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92">
        <f>IF(ISBLANK(BR16),"",BR16)</f>
        <v>0</v>
      </c>
      <c r="AG35" s="93"/>
      <c r="AH35" s="93"/>
      <c r="AI35" s="93"/>
      <c r="AJ35" s="93"/>
      <c r="AK35" s="93"/>
      <c r="AL35" s="93"/>
      <c r="AM35" s="93" t="s">
        <v>2</v>
      </c>
      <c r="AN35" s="93"/>
      <c r="AO35" s="93"/>
      <c r="AP35" s="93">
        <f>IF(ISBLANK(BZ16),"",BZ16)</f>
        <v>2</v>
      </c>
      <c r="AQ35" s="93"/>
      <c r="AR35" s="93"/>
      <c r="AS35" s="93"/>
      <c r="AT35" s="93"/>
      <c r="AU35" s="93"/>
      <c r="AV35" s="95"/>
      <c r="AW35" s="92">
        <f>IF(ISBLANK(BR18),"",BR18)</f>
        <v>3</v>
      </c>
      <c r="AX35" s="93"/>
      <c r="AY35" s="93"/>
      <c r="AZ35" s="93"/>
      <c r="BA35" s="93"/>
      <c r="BB35" s="93"/>
      <c r="BC35" s="93"/>
      <c r="BD35" s="93" t="s">
        <v>2</v>
      </c>
      <c r="BE35" s="93"/>
      <c r="BF35" s="93"/>
      <c r="BG35" s="93">
        <f>IF(ISBLANK(BZ18),"",BZ18)</f>
        <v>1</v>
      </c>
      <c r="BH35" s="93"/>
      <c r="BI35" s="93"/>
      <c r="BJ35" s="93"/>
      <c r="BK35" s="93"/>
      <c r="BL35" s="93"/>
      <c r="BM35" s="95"/>
      <c r="BN35" s="92">
        <f>IF(ISBLANK(BR27),"",BR27)</f>
        <v>1</v>
      </c>
      <c r="BO35" s="93"/>
      <c r="BP35" s="93"/>
      <c r="BQ35" s="93"/>
      <c r="BR35" s="93"/>
      <c r="BS35" s="93"/>
      <c r="BT35" s="93"/>
      <c r="BU35" s="93" t="s">
        <v>2</v>
      </c>
      <c r="BV35" s="93"/>
      <c r="BW35" s="93"/>
      <c r="BX35" s="93">
        <f>IF(ISBLANK(BZ27),"",BZ27)</f>
        <v>2</v>
      </c>
      <c r="BY35" s="93"/>
      <c r="BZ35" s="93"/>
      <c r="CA35" s="93"/>
      <c r="CB35" s="93"/>
      <c r="CC35" s="93"/>
      <c r="CD35" s="95"/>
      <c r="CE35" s="116"/>
      <c r="CJ35" s="116"/>
    </row>
    <row r="36" spans="1:88" x14ac:dyDescent="0.25">
      <c r="A36" s="19"/>
      <c r="B36" s="115"/>
      <c r="C36" s="101" t="str">
        <f>" " &amp; $AF$8</f>
        <v xml:space="preserve"> Schmiddi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2">
        <f>IF(ISBLANK(BR23),"",BR23)</f>
        <v>1</v>
      </c>
      <c r="P36" s="93"/>
      <c r="Q36" s="93"/>
      <c r="R36" s="93"/>
      <c r="S36" s="93"/>
      <c r="T36" s="93"/>
      <c r="U36" s="93"/>
      <c r="V36" s="93" t="s">
        <v>2</v>
      </c>
      <c r="W36" s="93"/>
      <c r="X36" s="93"/>
      <c r="Y36" s="93">
        <f>IF(ISBLANK(BZ23),"",BZ23)</f>
        <v>0</v>
      </c>
      <c r="Z36" s="93"/>
      <c r="AA36" s="93"/>
      <c r="AB36" s="93"/>
      <c r="AC36" s="93"/>
      <c r="AD36" s="93"/>
      <c r="AE36" s="95"/>
      <c r="AF36" s="73" t="s">
        <v>13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92">
        <f>IF(ISBLANK(BR21),"",BR21)</f>
        <v>0</v>
      </c>
      <c r="AX36" s="93"/>
      <c r="AY36" s="93"/>
      <c r="AZ36" s="93"/>
      <c r="BA36" s="93"/>
      <c r="BB36" s="93"/>
      <c r="BC36" s="93"/>
      <c r="BD36" s="93" t="s">
        <v>2</v>
      </c>
      <c r="BE36" s="93"/>
      <c r="BF36" s="93"/>
      <c r="BG36" s="93">
        <f>IF(ISBLANK(BZ21),"",BZ21)</f>
        <v>3</v>
      </c>
      <c r="BH36" s="93"/>
      <c r="BI36" s="93"/>
      <c r="BJ36" s="93"/>
      <c r="BK36" s="93"/>
      <c r="BL36" s="93"/>
      <c r="BM36" s="95"/>
      <c r="BN36" s="92">
        <f>IF(ISBLANK(BR19),"",BZ19)</f>
        <v>3</v>
      </c>
      <c r="BO36" s="93"/>
      <c r="BP36" s="93"/>
      <c r="BQ36" s="93"/>
      <c r="BR36" s="93"/>
      <c r="BS36" s="93"/>
      <c r="BT36" s="93"/>
      <c r="BU36" s="93" t="s">
        <v>2</v>
      </c>
      <c r="BV36" s="93"/>
      <c r="BW36" s="93"/>
      <c r="BX36" s="93">
        <f>IF(ISBLANK(BZ19),"",BZ19)</f>
        <v>3</v>
      </c>
      <c r="BY36" s="93"/>
      <c r="BZ36" s="93"/>
      <c r="CA36" s="93"/>
      <c r="CB36" s="93"/>
      <c r="CC36" s="93"/>
      <c r="CD36" s="95"/>
      <c r="CE36" s="116"/>
      <c r="CJ36" s="116"/>
    </row>
    <row r="37" spans="1:88" x14ac:dyDescent="0.25">
      <c r="A37" s="19"/>
      <c r="B37" s="115"/>
      <c r="C37" s="101" t="str">
        <f>" " &amp; $AW$8</f>
        <v xml:space="preserve"> Christoph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92">
        <f>IF(ISBLANK(BR25),"",BR25)</f>
        <v>2</v>
      </c>
      <c r="P37" s="93"/>
      <c r="Q37" s="93"/>
      <c r="R37" s="93"/>
      <c r="S37" s="93"/>
      <c r="T37" s="93"/>
      <c r="U37" s="93"/>
      <c r="V37" s="93" t="s">
        <v>2</v>
      </c>
      <c r="W37" s="93"/>
      <c r="X37" s="93"/>
      <c r="Y37" s="93">
        <f>IF(ISBLANK(BZ25),"",BZ25)</f>
        <v>0</v>
      </c>
      <c r="Z37" s="93"/>
      <c r="AA37" s="93"/>
      <c r="AB37" s="93"/>
      <c r="AC37" s="93"/>
      <c r="AD37" s="93"/>
      <c r="AE37" s="95"/>
      <c r="AF37" s="92">
        <f>IF(ISBLANK(BR28),"",BR28)</f>
        <v>1</v>
      </c>
      <c r="AG37" s="93"/>
      <c r="AH37" s="93"/>
      <c r="AI37" s="93"/>
      <c r="AJ37" s="93"/>
      <c r="AK37" s="93"/>
      <c r="AL37" s="93"/>
      <c r="AM37" s="93" t="s">
        <v>2</v>
      </c>
      <c r="AN37" s="93"/>
      <c r="AO37" s="93"/>
      <c r="AP37" s="93">
        <f>IF(ISBLANK(BZ28),"",BZ28)</f>
        <v>3</v>
      </c>
      <c r="AQ37" s="93"/>
      <c r="AR37" s="93"/>
      <c r="AS37" s="93"/>
      <c r="AT37" s="93"/>
      <c r="AU37" s="93"/>
      <c r="AV37" s="95"/>
      <c r="AW37" s="73" t="s">
        <v>13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92">
        <f>IF(ISBLANK(BR17),"",BR17)</f>
        <v>0</v>
      </c>
      <c r="BO37" s="93"/>
      <c r="BP37" s="93"/>
      <c r="BQ37" s="93"/>
      <c r="BR37" s="93"/>
      <c r="BS37" s="93"/>
      <c r="BT37" s="93"/>
      <c r="BU37" s="93" t="s">
        <v>2</v>
      </c>
      <c r="BV37" s="93"/>
      <c r="BW37" s="93"/>
      <c r="BX37" s="93">
        <f>IF(ISBLANK(BZ17),"",BZ17)</f>
        <v>1</v>
      </c>
      <c r="BY37" s="93"/>
      <c r="BZ37" s="93"/>
      <c r="CA37" s="93"/>
      <c r="CB37" s="93"/>
      <c r="CC37" s="93"/>
      <c r="CD37" s="95"/>
      <c r="CE37" s="116"/>
      <c r="CJ37" s="116"/>
    </row>
    <row r="38" spans="1:88" x14ac:dyDescent="0.25">
      <c r="A38" s="19"/>
      <c r="B38" s="115"/>
      <c r="C38" s="101" t="str">
        <f>" " &amp; $BN$8</f>
        <v xml:space="preserve"> Ratze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2">
        <f>IF(ISBLANK(BR20),"",BR20)</f>
        <v>0</v>
      </c>
      <c r="P38" s="93"/>
      <c r="Q38" s="93"/>
      <c r="R38" s="93"/>
      <c r="S38" s="93"/>
      <c r="T38" s="93"/>
      <c r="U38" s="93"/>
      <c r="V38" s="93" t="s">
        <v>2</v>
      </c>
      <c r="W38" s="93"/>
      <c r="X38" s="93"/>
      <c r="Y38" s="93">
        <f>IF(ISBLANK(BZ20),"",BZ20)</f>
        <v>1</v>
      </c>
      <c r="Z38" s="93"/>
      <c r="AA38" s="93"/>
      <c r="AB38" s="93"/>
      <c r="AC38" s="93"/>
      <c r="AD38" s="93"/>
      <c r="AE38" s="95"/>
      <c r="AF38" s="92">
        <f>IF(ISBLANK(BR26),"",BR26)</f>
        <v>0</v>
      </c>
      <c r="AG38" s="93"/>
      <c r="AH38" s="93"/>
      <c r="AI38" s="93"/>
      <c r="AJ38" s="93"/>
      <c r="AK38" s="93"/>
      <c r="AL38" s="93"/>
      <c r="AM38" s="93" t="s">
        <v>2</v>
      </c>
      <c r="AN38" s="93"/>
      <c r="AO38" s="93"/>
      <c r="AP38" s="93">
        <f>IF(ISBLANK(BZ26),"",BZ26)</f>
        <v>1</v>
      </c>
      <c r="AQ38" s="93"/>
      <c r="AR38" s="93"/>
      <c r="AS38" s="93"/>
      <c r="AT38" s="93"/>
      <c r="AU38" s="93"/>
      <c r="AV38" s="95"/>
      <c r="AW38" s="92">
        <f>IF(ISBLANK(BR24),"",BR24)</f>
        <v>2</v>
      </c>
      <c r="AX38" s="93"/>
      <c r="AY38" s="93"/>
      <c r="AZ38" s="93"/>
      <c r="BA38" s="93"/>
      <c r="BB38" s="93"/>
      <c r="BC38" s="93"/>
      <c r="BD38" s="93" t="s">
        <v>2</v>
      </c>
      <c r="BE38" s="93"/>
      <c r="BF38" s="93"/>
      <c r="BG38" s="93">
        <f>IF(ISBLANK(BZ24),"",BZ24)</f>
        <v>1</v>
      </c>
      <c r="BH38" s="93"/>
      <c r="BI38" s="93"/>
      <c r="BJ38" s="93"/>
      <c r="BK38" s="93"/>
      <c r="BL38" s="93"/>
      <c r="BM38" s="95"/>
      <c r="BN38" s="73" t="s">
        <v>13</v>
      </c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5"/>
      <c r="CE38" s="116"/>
      <c r="CJ38" s="116"/>
    </row>
    <row r="39" spans="1:88" s="1" customFormat="1" ht="7.5" customHeight="1" x14ac:dyDescent="0.25">
      <c r="A39" s="1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9"/>
      <c r="CF39" s="48"/>
      <c r="CG39" s="48"/>
      <c r="CH39" s="48"/>
      <c r="CI39" s="48"/>
      <c r="CJ39" s="116"/>
    </row>
    <row r="40" spans="1:88" s="1" customFormat="1" ht="11.25" hidden="1" customHeight="1" x14ac:dyDescent="0.25">
      <c r="A40" s="1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48"/>
      <c r="CG40" s="48"/>
      <c r="CH40" s="48"/>
      <c r="CI40" s="48"/>
      <c r="CJ40" s="116"/>
    </row>
    <row r="41" spans="1:88" s="1" customFormat="1" ht="7.5" hidden="1" customHeight="1" x14ac:dyDescent="0.25">
      <c r="A41" s="19"/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4"/>
      <c r="CF41" s="48"/>
      <c r="CG41" s="48"/>
      <c r="CH41" s="48"/>
      <c r="CI41" s="48"/>
      <c r="CJ41" s="116"/>
    </row>
    <row r="42" spans="1:88" s="1" customFormat="1" ht="15" hidden="1" customHeight="1" x14ac:dyDescent="0.25">
      <c r="A42" s="19"/>
      <c r="B42" s="115"/>
      <c r="C42" s="86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8"/>
      <c r="CE42" s="116"/>
      <c r="CF42" s="48"/>
      <c r="CG42" s="48"/>
      <c r="CH42" s="48"/>
      <c r="CI42" s="48"/>
      <c r="CJ42" s="116"/>
    </row>
    <row r="43" spans="1:88" s="1" customFormat="1" ht="7.5" hidden="1" customHeight="1" x14ac:dyDescent="0.25">
      <c r="A43" s="1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6"/>
      <c r="CF43" s="48"/>
      <c r="CG43" s="48"/>
      <c r="CH43" s="48"/>
      <c r="CI43" s="48"/>
      <c r="CJ43" s="116"/>
    </row>
    <row r="44" spans="1:88" s="3" customFormat="1" ht="11.25" hidden="1" customHeight="1" x14ac:dyDescent="0.25">
      <c r="A44" s="19"/>
      <c r="B44" s="115"/>
      <c r="C44" s="117" t="s">
        <v>15</v>
      </c>
      <c r="D44" s="117"/>
      <c r="E44" s="117"/>
      <c r="F44" s="117"/>
      <c r="G44" s="117"/>
      <c r="H44" s="101" t="str">
        <f>" Spieler"</f>
        <v xml:space="preserve"> Spieler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17" t="s">
        <v>16</v>
      </c>
      <c r="U44" s="117"/>
      <c r="V44" s="117"/>
      <c r="W44" s="117"/>
      <c r="X44" s="117"/>
      <c r="Y44" s="73"/>
      <c r="Z44" s="118" t="s">
        <v>17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 t="s">
        <v>18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75" t="s">
        <v>19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 t="s">
        <v>20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73"/>
      <c r="BS44" s="120" t="s">
        <v>21</v>
      </c>
      <c r="BT44" s="117"/>
      <c r="BU44" s="117"/>
      <c r="BV44" s="117"/>
      <c r="BW44" s="117"/>
      <c r="BX44" s="73" t="s">
        <v>22</v>
      </c>
      <c r="BY44" s="74"/>
      <c r="BZ44" s="74"/>
      <c r="CA44" s="74"/>
      <c r="CB44" s="96" t="s">
        <v>56</v>
      </c>
      <c r="CC44" s="74"/>
      <c r="CD44" s="75"/>
      <c r="CE44" s="116"/>
      <c r="CF44" s="5"/>
      <c r="CG44" s="5"/>
      <c r="CH44" s="5"/>
      <c r="CI44" s="5"/>
      <c r="CJ44" s="116"/>
    </row>
    <row r="45" spans="1:88" s="1" customFormat="1" ht="11.25" hidden="1" customHeight="1" x14ac:dyDescent="0.25">
      <c r="A45" s="19"/>
      <c r="B45" s="115"/>
      <c r="C45" s="206">
        <f>IF(BX45="","",RANK(BX45,BX$45:BX$48,0)+ROW(A1)%%)</f>
        <v>3.0001000000000002</v>
      </c>
      <c r="D45" s="207"/>
      <c r="E45" s="207"/>
      <c r="F45" s="207"/>
      <c r="G45" s="208"/>
      <c r="H45" s="183" t="str">
        <f>" " &amp; $O$8</f>
        <v xml:space="preserve"> Patrick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92">
        <f>CF16+CF18+CF20+CF23+CF25+CF27</f>
        <v>6</v>
      </c>
      <c r="U45" s="93"/>
      <c r="V45" s="93"/>
      <c r="W45" s="93"/>
      <c r="X45" s="93"/>
      <c r="Y45" s="95"/>
      <c r="Z45" s="113">
        <f>CG16+CG18+CI20+CI23+CI25+CG27</f>
        <v>2</v>
      </c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4">
        <f>CH16+CH18+CH20+CH23+CH25+CH27</f>
        <v>0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111"/>
      <c r="AV45" s="94">
        <f>CI16+CI18+CG20+CG23+CG25+CI27</f>
        <v>4</v>
      </c>
      <c r="AW45" s="93"/>
      <c r="AX45" s="93"/>
      <c r="AY45" s="93"/>
      <c r="AZ45" s="93"/>
      <c r="BA45" s="93"/>
      <c r="BB45" s="93"/>
      <c r="BC45" s="93"/>
      <c r="BD45" s="93"/>
      <c r="BE45" s="93"/>
      <c r="BF45" s="111"/>
      <c r="BG45" s="92">
        <f>BR16+BR18+BZ20+BZ23+BZ25+BR27</f>
        <v>5</v>
      </c>
      <c r="BH45" s="93"/>
      <c r="BI45" s="93"/>
      <c r="BJ45" s="93"/>
      <c r="BK45" s="93"/>
      <c r="BL45" s="93" t="s">
        <v>2</v>
      </c>
      <c r="BM45" s="93"/>
      <c r="BN45" s="93">
        <f>BZ16+BZ18+BR20+BR23+BR25+BZ27</f>
        <v>8</v>
      </c>
      <c r="BO45" s="93"/>
      <c r="BP45" s="93"/>
      <c r="BQ45" s="93"/>
      <c r="BR45" s="111"/>
      <c r="BS45" s="94">
        <f>BG45-BN45</f>
        <v>-3</v>
      </c>
      <c r="BT45" s="93"/>
      <c r="BU45" s="93"/>
      <c r="BV45" s="93"/>
      <c r="BW45" s="93"/>
      <c r="BX45" s="206">
        <f>(Z45*3)+AK45</f>
        <v>6</v>
      </c>
      <c r="BY45" s="207"/>
      <c r="BZ45" s="207"/>
      <c r="CA45" s="207"/>
      <c r="CB45" s="209">
        <f>BX45+ROW()/1000</f>
        <v>6.0449999999999999</v>
      </c>
      <c r="CC45" s="210"/>
      <c r="CD45" s="211"/>
      <c r="CE45" s="116"/>
      <c r="CF45" s="48"/>
      <c r="CG45" s="48"/>
      <c r="CH45" s="48"/>
      <c r="CI45" s="48"/>
      <c r="CJ45" s="116"/>
    </row>
    <row r="46" spans="1:88" s="1" customFormat="1" ht="11.25" hidden="1" customHeight="1" x14ac:dyDescent="0.25">
      <c r="A46" s="19"/>
      <c r="B46" s="115"/>
      <c r="C46" s="206">
        <f>IF(BX46="","",RANK(BX46,BX$45:BX$48,0)+ROW(A2)%%)</f>
        <v>1.0002</v>
      </c>
      <c r="D46" s="207"/>
      <c r="E46" s="207"/>
      <c r="F46" s="207"/>
      <c r="G46" s="208"/>
      <c r="H46" s="183" t="str">
        <f>" " &amp; $AF$8</f>
        <v xml:space="preserve"> Schmiddi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92">
        <f>CF16+CF19+CF21+CF23+CF26+CF28</f>
        <v>6</v>
      </c>
      <c r="U46" s="93"/>
      <c r="V46" s="93"/>
      <c r="W46" s="93"/>
      <c r="X46" s="93"/>
      <c r="Y46" s="95"/>
      <c r="Z46" s="113">
        <f>CI16+CG19+CG21+CG23+CI26+CI28</f>
        <v>4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4">
        <f>CH16+CH19+CH21+CH23+CH26+CH28</f>
        <v>0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111"/>
      <c r="AV46" s="94">
        <f>CG16+CI19+CI21+CI23+CG26+CG28</f>
        <v>2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111"/>
      <c r="BG46" s="92">
        <f>BZ16+BR19+BR21+BR23+BZ26+BZ28</f>
        <v>9</v>
      </c>
      <c r="BH46" s="93"/>
      <c r="BI46" s="93"/>
      <c r="BJ46" s="93"/>
      <c r="BK46" s="93"/>
      <c r="BL46" s="93" t="s">
        <v>2</v>
      </c>
      <c r="BM46" s="93"/>
      <c r="BN46" s="93">
        <f>BR16+BZ19+BZ21+BZ23+BR26+BR28</f>
        <v>7</v>
      </c>
      <c r="BO46" s="93"/>
      <c r="BP46" s="93"/>
      <c r="BQ46" s="93"/>
      <c r="BR46" s="111"/>
      <c r="BS46" s="94">
        <f>BG46-BN46</f>
        <v>2</v>
      </c>
      <c r="BT46" s="93"/>
      <c r="BU46" s="93"/>
      <c r="BV46" s="93"/>
      <c r="BW46" s="93"/>
      <c r="BX46" s="206">
        <f>(Z46*3)+AK46</f>
        <v>12</v>
      </c>
      <c r="BY46" s="207"/>
      <c r="BZ46" s="207"/>
      <c r="CA46" s="207"/>
      <c r="CB46" s="209">
        <f>BX46+ROW()/1000</f>
        <v>12.045999999999999</v>
      </c>
      <c r="CC46" s="210"/>
      <c r="CD46" s="211"/>
      <c r="CE46" s="116"/>
      <c r="CF46" s="48"/>
      <c r="CG46" s="48"/>
      <c r="CH46" s="48"/>
      <c r="CI46" s="48"/>
      <c r="CJ46" s="116"/>
    </row>
    <row r="47" spans="1:88" s="1" customFormat="1" ht="11.25" hidden="1" customHeight="1" x14ac:dyDescent="0.25">
      <c r="A47" s="19"/>
      <c r="B47" s="115"/>
      <c r="C47" s="206">
        <f>IF(BX47="","",RANK(BX47,BX$45:BX$48,0)+ROW(A3)%%)</f>
        <v>3.0003000000000002</v>
      </c>
      <c r="D47" s="207"/>
      <c r="E47" s="207"/>
      <c r="F47" s="207"/>
      <c r="G47" s="208"/>
      <c r="H47" s="183" t="str">
        <f>" " &amp; $AW$8</f>
        <v xml:space="preserve"> Christoph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92">
        <f>CF17+CF18+CF21+CF24+CF25+CF28</f>
        <v>6</v>
      </c>
      <c r="U47" s="93"/>
      <c r="V47" s="93"/>
      <c r="W47" s="93"/>
      <c r="X47" s="93"/>
      <c r="Y47" s="95"/>
      <c r="Z47" s="113">
        <f>CG17+CI18+CI21+CI24+CG25+CG28</f>
        <v>2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4">
        <f>CH17+CH18+CH21+CH24+CH25+CH28</f>
        <v>0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111"/>
      <c r="AV47" s="94">
        <f>CI17+CG18+CG21+CG24+CI25+CI28</f>
        <v>4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111"/>
      <c r="BG47" s="92">
        <f>BR17+BZ18+BZ21+BZ24+BR25+BR28</f>
        <v>8</v>
      </c>
      <c r="BH47" s="93"/>
      <c r="BI47" s="93"/>
      <c r="BJ47" s="93"/>
      <c r="BK47" s="93"/>
      <c r="BL47" s="93" t="s">
        <v>2</v>
      </c>
      <c r="BM47" s="93"/>
      <c r="BN47" s="93">
        <f>BZ17+BR18+BR21+BR24+BZ25+BZ28</f>
        <v>9</v>
      </c>
      <c r="BO47" s="93"/>
      <c r="BP47" s="93"/>
      <c r="BQ47" s="93"/>
      <c r="BR47" s="111"/>
      <c r="BS47" s="94">
        <f>BG47-BN47</f>
        <v>-1</v>
      </c>
      <c r="BT47" s="93"/>
      <c r="BU47" s="93"/>
      <c r="BV47" s="93"/>
      <c r="BW47" s="93"/>
      <c r="BX47" s="206">
        <f>(Z47*3)+AK47</f>
        <v>6</v>
      </c>
      <c r="BY47" s="207"/>
      <c r="BZ47" s="207"/>
      <c r="CA47" s="207"/>
      <c r="CB47" s="209">
        <f>BX47+ROW()/1000</f>
        <v>6.0469999999999997</v>
      </c>
      <c r="CC47" s="210"/>
      <c r="CD47" s="211"/>
      <c r="CE47" s="116"/>
      <c r="CF47" s="48"/>
      <c r="CG47" s="48"/>
      <c r="CH47" s="48"/>
      <c r="CI47" s="48"/>
      <c r="CJ47" s="116"/>
    </row>
    <row r="48" spans="1:88" s="1" customFormat="1" ht="11.25" hidden="1" customHeight="1" x14ac:dyDescent="0.25">
      <c r="A48" s="19"/>
      <c r="B48" s="115"/>
      <c r="C48" s="206">
        <f>IF(BX48="","",RANK(BX48,BX$45:BX$48,0)+ROW(A4)%%)</f>
        <v>1.0004</v>
      </c>
      <c r="D48" s="207"/>
      <c r="E48" s="207"/>
      <c r="F48" s="207"/>
      <c r="G48" s="208"/>
      <c r="H48" s="183" t="str">
        <f>" " &amp; $BN$8</f>
        <v xml:space="preserve"> Ratze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92">
        <f>CF17+CF19+CF20+CF24+CF26+CF27</f>
        <v>6</v>
      </c>
      <c r="U48" s="93"/>
      <c r="V48" s="93"/>
      <c r="W48" s="93"/>
      <c r="X48" s="93"/>
      <c r="Y48" s="95"/>
      <c r="Z48" s="92">
        <f>CI17+CI19+CG20+CG24+CG26+CI27</f>
        <v>4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>
        <f>CH17+CH19+CH20+CH24+CH26+CH27</f>
        <v>0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111"/>
      <c r="AV48" s="94">
        <f>CG17+CG19+CI20+CI24+CI26+CG27</f>
        <v>2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11"/>
      <c r="BG48" s="92">
        <f>BZ17+BZ19+BR20+BR24+BR26+BZ27</f>
        <v>8</v>
      </c>
      <c r="BH48" s="93"/>
      <c r="BI48" s="93"/>
      <c r="BJ48" s="93"/>
      <c r="BK48" s="93"/>
      <c r="BL48" s="93" t="s">
        <v>2</v>
      </c>
      <c r="BM48" s="93"/>
      <c r="BN48" s="93">
        <f>BR17+BR19+BZ20+BZ24+BZ26+BR27</f>
        <v>6</v>
      </c>
      <c r="BO48" s="93"/>
      <c r="BP48" s="93"/>
      <c r="BQ48" s="93"/>
      <c r="BR48" s="111"/>
      <c r="BS48" s="94">
        <f>BG48-BN48</f>
        <v>2</v>
      </c>
      <c r="BT48" s="93"/>
      <c r="BU48" s="93"/>
      <c r="BV48" s="93"/>
      <c r="BW48" s="93"/>
      <c r="BX48" s="206">
        <f>(Z48*3)+AK48</f>
        <v>12</v>
      </c>
      <c r="BY48" s="207"/>
      <c r="BZ48" s="207"/>
      <c r="CA48" s="207"/>
      <c r="CB48" s="209">
        <f>BX48+ROW()/1000</f>
        <v>12.048</v>
      </c>
      <c r="CC48" s="210"/>
      <c r="CD48" s="211"/>
      <c r="CE48" s="116"/>
      <c r="CF48" s="48"/>
      <c r="CG48" s="48"/>
      <c r="CH48" s="48"/>
      <c r="CI48" s="48"/>
      <c r="CJ48" s="116"/>
    </row>
    <row r="49" spans="1:88" s="1" customFormat="1" ht="7.5" hidden="1" customHeight="1" x14ac:dyDescent="0.25">
      <c r="A49" s="1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48"/>
      <c r="CG49" s="48"/>
      <c r="CH49" s="48"/>
      <c r="CI49" s="48"/>
      <c r="CJ49" s="116"/>
    </row>
    <row r="50" spans="1:88" s="1" customFormat="1" ht="11.25" customHeight="1" x14ac:dyDescent="0.25">
      <c r="A50" s="1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48"/>
      <c r="CG50" s="48"/>
      <c r="CH50" s="48"/>
      <c r="CI50" s="48"/>
      <c r="CJ50" s="116"/>
    </row>
    <row r="51" spans="1:88" s="1" customFormat="1" ht="7.5" customHeight="1" x14ac:dyDescent="0.25">
      <c r="A51" s="19"/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4"/>
      <c r="CF51" s="48"/>
      <c r="CG51" s="48"/>
      <c r="CH51" s="48"/>
      <c r="CI51" s="48"/>
      <c r="CJ51" s="116"/>
    </row>
    <row r="52" spans="1:88" s="1" customFormat="1" ht="15" customHeight="1" x14ac:dyDescent="0.25">
      <c r="A52" s="19"/>
      <c r="B52" s="115"/>
      <c r="C52" s="86" t="s">
        <v>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8"/>
      <c r="CE52" s="116"/>
      <c r="CF52" s="48"/>
      <c r="CG52" s="48"/>
      <c r="CH52" s="48"/>
      <c r="CI52" s="48"/>
      <c r="CJ52" s="116"/>
    </row>
    <row r="53" spans="1:88" s="1" customFormat="1" ht="7.5" customHeight="1" x14ac:dyDescent="0.25">
      <c r="A53" s="19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48"/>
      <c r="CG53" s="48"/>
      <c r="CH53" s="48"/>
      <c r="CI53" s="48"/>
      <c r="CJ53" s="116"/>
    </row>
    <row r="54" spans="1:88" s="3" customFormat="1" ht="11.25" customHeight="1" x14ac:dyDescent="0.25">
      <c r="A54" s="19"/>
      <c r="B54" s="115"/>
      <c r="C54" s="117" t="s">
        <v>15</v>
      </c>
      <c r="D54" s="117"/>
      <c r="E54" s="117"/>
      <c r="F54" s="117"/>
      <c r="G54" s="117"/>
      <c r="H54" s="101" t="str">
        <f>" Spieler"</f>
        <v xml:space="preserve"> Spieler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 t="s">
        <v>16</v>
      </c>
      <c r="U54" s="117"/>
      <c r="V54" s="117"/>
      <c r="W54" s="117"/>
      <c r="X54" s="117"/>
      <c r="Y54" s="73"/>
      <c r="Z54" s="118" t="s">
        <v>17</v>
      </c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 t="s">
        <v>18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75" t="s">
        <v>19</v>
      </c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 t="s">
        <v>20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73"/>
      <c r="BS54" s="120" t="s">
        <v>21</v>
      </c>
      <c r="BT54" s="117"/>
      <c r="BU54" s="117"/>
      <c r="BV54" s="117"/>
      <c r="BW54" s="117"/>
      <c r="BX54" s="117" t="s">
        <v>22</v>
      </c>
      <c r="BY54" s="117"/>
      <c r="BZ54" s="117"/>
      <c r="CA54" s="117"/>
      <c r="CB54" s="117"/>
      <c r="CC54" s="117"/>
      <c r="CD54" s="117"/>
      <c r="CE54" s="116"/>
      <c r="CF54" s="5"/>
      <c r="CG54" s="5"/>
      <c r="CH54" s="5"/>
      <c r="CI54" s="5"/>
      <c r="CJ54" s="116"/>
    </row>
    <row r="55" spans="1:88" s="1" customFormat="1" ht="11.25" customHeight="1" x14ac:dyDescent="0.25">
      <c r="A55" s="19"/>
      <c r="B55" s="115"/>
      <c r="C55" s="203">
        <f>INDEX($C$45:$C$48,MATCH(LARGE($CB$45:$CB$48,ROW(A1)),$CB$45:$CB$48,0),1)</f>
        <v>1.0004</v>
      </c>
      <c r="D55" s="204"/>
      <c r="E55" s="204"/>
      <c r="F55" s="204"/>
      <c r="G55" s="205"/>
      <c r="H55" s="183" t="str">
        <f>" " &amp; INDEX($H$45:$H$48,MATCH(LARGE($CB$45:$CB$48,ROW(A1)),$CB$45:$CB$48,0),1)</f>
        <v xml:space="preserve">  Ratze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INDEX($T$45:$T$48,MATCH(LARGE($CB$45:$CB$48,ROW(A1)),$CB$45:$CB$48,0),1)</f>
        <v>6</v>
      </c>
      <c r="U55" s="93"/>
      <c r="V55" s="93"/>
      <c r="W55" s="93"/>
      <c r="X55" s="93"/>
      <c r="Y55" s="95"/>
      <c r="Z55" s="92">
        <f>INDEX($Z$45:$Z$48,MATCH(LARGE($CB$45:$CB$48,ROW(A1)),$CB$45:$CB$48,0),1)</f>
        <v>4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111"/>
      <c r="AK55" s="94">
        <f>INDEX($AK$45:$AK$48,MATCH(LARGE($CB$45:$CB$48,ROW(A1)),$CB$45:$CB$48,0),1)</f>
        <v>0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INDEX($AV$45:$AV$48,MATCH(LARGE($CB$45:$CB$48,ROW(A1)),$CB$45:$CB$48,0),1)</f>
        <v>2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INDEX($BG$45:$BG$48,MATCH(LARGE($CB$45:$CB$48,ROW(A1)),$CB$45:$CB$48,0),1)</f>
        <v>8</v>
      </c>
      <c r="BH55" s="93"/>
      <c r="BI55" s="93"/>
      <c r="BJ55" s="93"/>
      <c r="BK55" s="93"/>
      <c r="BL55" s="93" t="s">
        <v>2</v>
      </c>
      <c r="BM55" s="93"/>
      <c r="BN55" s="93">
        <f>INDEX($BN$45:$BN$48,MATCH(LARGE($CB$45:$CB$48,ROW(A1)),$CB$45:$CB$48,0),1)</f>
        <v>6</v>
      </c>
      <c r="BO55" s="93"/>
      <c r="BP55" s="93"/>
      <c r="BQ55" s="93"/>
      <c r="BR55" s="111"/>
      <c r="BS55" s="94">
        <f>INDEX($BS$45:$BS$48,MATCH(LARGE($CB$45:$CB$48,ROW(A1)),$CB$45:$CB$48,0),1)</f>
        <v>2</v>
      </c>
      <c r="BT55" s="93"/>
      <c r="BU55" s="93"/>
      <c r="BV55" s="93"/>
      <c r="BW55" s="93"/>
      <c r="BX55" s="206">
        <f>INDEX($BX$45:$BX$48,MATCH(LARGE($CB$45:$CB$48,ROW(A1)),$CB$45:$CB$48,0),1)</f>
        <v>12</v>
      </c>
      <c r="BY55" s="207"/>
      <c r="BZ55" s="207"/>
      <c r="CA55" s="207"/>
      <c r="CB55" s="207"/>
      <c r="CC55" s="207"/>
      <c r="CD55" s="208"/>
      <c r="CE55" s="116"/>
      <c r="CF55" s="48"/>
      <c r="CG55" s="48"/>
      <c r="CH55" s="48"/>
      <c r="CI55" s="48"/>
      <c r="CJ55" s="116"/>
    </row>
    <row r="56" spans="1:88" s="1" customFormat="1" ht="11.25" customHeight="1" x14ac:dyDescent="0.25">
      <c r="A56" s="19"/>
      <c r="B56" s="115"/>
      <c r="C56" s="203">
        <f>INDEX($C$45:$C$48,MATCH(LARGE($CB$45:$CB$48,ROW(A2)),$CB$45:$CB$48,0),1)</f>
        <v>1.0002</v>
      </c>
      <c r="D56" s="204"/>
      <c r="E56" s="204"/>
      <c r="F56" s="204"/>
      <c r="G56" s="205"/>
      <c r="H56" s="183" t="str">
        <f>" " &amp; INDEX($H$45:$H$48,MATCH(LARGE($CB$45:$CB$48,ROW(A2)),$CB$45:$CB$48,0),1)</f>
        <v xml:space="preserve">  Schmiddi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INDEX($T$45:$T$48,MATCH(LARGE($CB$45:$CB$48,ROW(A2)),$CB$45:$CB$48,0),1)</f>
        <v>6</v>
      </c>
      <c r="U56" s="93"/>
      <c r="V56" s="93"/>
      <c r="W56" s="93"/>
      <c r="X56" s="93"/>
      <c r="Y56" s="95"/>
      <c r="Z56" s="92">
        <f>INDEX($Z$45:$Z$48,MATCH(LARGE($CB$45:$CB$48,ROW(A2)),$CB$45:$CB$48,0),1)</f>
        <v>4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111"/>
      <c r="AK56" s="94">
        <f>INDEX($AK$45:$AK$48,MATCH(LARGE($CB$45:$CB$48,ROW(A2)),$CB$45:$CB$48,0),1)</f>
        <v>0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INDEX($AV$45:$AV$48,MATCH(LARGE($CB$45:$CB$48,ROW(A2)),$CB$45:$CB$48,0),1)</f>
        <v>2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INDEX($BG$45:$BG$48,MATCH(LARGE($CB$45:$CB$48,ROW(A2)),$CB$45:$CB$48,0),1)</f>
        <v>9</v>
      </c>
      <c r="BH56" s="93"/>
      <c r="BI56" s="93"/>
      <c r="BJ56" s="93"/>
      <c r="BK56" s="93"/>
      <c r="BL56" s="93" t="s">
        <v>2</v>
      </c>
      <c r="BM56" s="93"/>
      <c r="BN56" s="93">
        <f>INDEX($BN$45:$BN$48,MATCH(LARGE($CB$45:$CB$48,ROW(A2)),$CB$45:$CB$48,0),1)</f>
        <v>7</v>
      </c>
      <c r="BO56" s="93"/>
      <c r="BP56" s="93"/>
      <c r="BQ56" s="93"/>
      <c r="BR56" s="111"/>
      <c r="BS56" s="94">
        <f>INDEX($BS$45:$BS$48,MATCH(LARGE($CB$45:$CB$48,ROW(A2)),$CB$45:$CB$48,0),1)</f>
        <v>2</v>
      </c>
      <c r="BT56" s="93"/>
      <c r="BU56" s="93"/>
      <c r="BV56" s="93"/>
      <c r="BW56" s="93"/>
      <c r="BX56" s="206">
        <f>INDEX($BX$45:$BX$48,MATCH(LARGE($CB$45:$CB$48,ROW(A2)),$CB$45:$CB$48,0),1)</f>
        <v>12</v>
      </c>
      <c r="BY56" s="207"/>
      <c r="BZ56" s="207"/>
      <c r="CA56" s="207"/>
      <c r="CB56" s="207"/>
      <c r="CC56" s="207"/>
      <c r="CD56" s="208"/>
      <c r="CE56" s="116"/>
      <c r="CF56" s="48"/>
      <c r="CG56" s="48"/>
      <c r="CH56" s="48"/>
      <c r="CI56" s="48"/>
      <c r="CJ56" s="116"/>
    </row>
    <row r="57" spans="1:88" s="1" customFormat="1" ht="11.25" customHeight="1" x14ac:dyDescent="0.25">
      <c r="A57" s="19"/>
      <c r="B57" s="115"/>
      <c r="C57" s="203">
        <f>INDEX($C$45:$C$48,MATCH(LARGE($CB$45:$CB$48,ROW(A3)),$CB$45:$CB$48,0),1)</f>
        <v>3.0003000000000002</v>
      </c>
      <c r="D57" s="204"/>
      <c r="E57" s="204"/>
      <c r="F57" s="204"/>
      <c r="G57" s="205"/>
      <c r="H57" s="183" t="str">
        <f>" " &amp; INDEX($H$45:$H$48,MATCH(LARGE($CB$45:$CB$48,ROW(A3)),$CB$45:$CB$48,0),1)</f>
        <v xml:space="preserve">  Christoph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INDEX($T$45:$T$48,MATCH(LARGE($CB$45:$CB$48,ROW(A3)),$CB$45:$CB$48,0),1)</f>
        <v>6</v>
      </c>
      <c r="U57" s="93"/>
      <c r="V57" s="93"/>
      <c r="W57" s="93"/>
      <c r="X57" s="93"/>
      <c r="Y57" s="95"/>
      <c r="Z57" s="92">
        <f>INDEX($Z$45:$Z$48,MATCH(LARGE($CB$45:$CB$48,ROW(A3)),$CB$45:$CB$48,0),1)</f>
        <v>2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111"/>
      <c r="AK57" s="94">
        <f>INDEX($AK$45:$AK$48,MATCH(LARGE($CB$45:$CB$48,ROW(A3)),$CB$45:$CB$48,0),1)</f>
        <v>0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INDEX($AV$45:$AV$48,MATCH(LARGE($CB$45:$CB$48,ROW(A3)),$CB$45:$CB$48,0),1)</f>
        <v>4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INDEX($BG$45:$BG$48,MATCH(LARGE($CB$45:$CB$48,ROW(A3)),$CB$45:$CB$48,0),1)</f>
        <v>8</v>
      </c>
      <c r="BH57" s="93"/>
      <c r="BI57" s="93"/>
      <c r="BJ57" s="93"/>
      <c r="BK57" s="93"/>
      <c r="BL57" s="93" t="s">
        <v>2</v>
      </c>
      <c r="BM57" s="93"/>
      <c r="BN57" s="93">
        <f>INDEX($BN$45:$BN$48,MATCH(LARGE($CB$45:$CB$48,ROW(A3)),$CB$45:$CB$48,0),1)</f>
        <v>9</v>
      </c>
      <c r="BO57" s="93"/>
      <c r="BP57" s="93"/>
      <c r="BQ57" s="93"/>
      <c r="BR57" s="111"/>
      <c r="BS57" s="94">
        <f>INDEX($BS$45:$BS$48,MATCH(LARGE($CB$45:$CB$48,ROW(A3)),$CB$45:$CB$48,0),1)</f>
        <v>-1</v>
      </c>
      <c r="BT57" s="93"/>
      <c r="BU57" s="93"/>
      <c r="BV57" s="93"/>
      <c r="BW57" s="93"/>
      <c r="BX57" s="206">
        <f>INDEX($BX$45:$BX$48,MATCH(LARGE($CB$45:$CB$48,ROW(A3)),$CB$45:$CB$48,0),1)</f>
        <v>6</v>
      </c>
      <c r="BY57" s="207"/>
      <c r="BZ57" s="207"/>
      <c r="CA57" s="207"/>
      <c r="CB57" s="207"/>
      <c r="CC57" s="207"/>
      <c r="CD57" s="208"/>
      <c r="CE57" s="116"/>
      <c r="CF57" s="48"/>
      <c r="CG57" s="48"/>
      <c r="CH57" s="48"/>
      <c r="CI57" s="48"/>
      <c r="CJ57" s="116"/>
    </row>
    <row r="58" spans="1:88" s="1" customFormat="1" ht="11.25" customHeight="1" x14ac:dyDescent="0.25">
      <c r="A58" s="19"/>
      <c r="B58" s="115"/>
      <c r="C58" s="203">
        <f>INDEX($C$45:$C$48,MATCH(LARGE($CB$45:$CB$48,ROW(A4)),$CB$45:$CB$48,0),1)</f>
        <v>3.0001000000000002</v>
      </c>
      <c r="D58" s="204"/>
      <c r="E58" s="204"/>
      <c r="F58" s="204"/>
      <c r="G58" s="205"/>
      <c r="H58" s="183" t="str">
        <f>" " &amp; INDEX($H$45:$H$48,MATCH(LARGE($CB$45:$CB$48,ROW(A4)),$CB$45:$CB$48,0),1)</f>
        <v xml:space="preserve">  Patrick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INDEX($T$45:$T$48,MATCH(LARGE($CB$45:$CB$48,ROW(A4)),$CB$45:$CB$48,0),1)</f>
        <v>6</v>
      </c>
      <c r="U58" s="93"/>
      <c r="V58" s="93"/>
      <c r="W58" s="93"/>
      <c r="X58" s="93"/>
      <c r="Y58" s="95"/>
      <c r="Z58" s="92">
        <f>INDEX($Z$45:$Z$48,MATCH(LARGE($CB$45:$CB$48,ROW(A4)),$CB$45:$CB$48,0),1)</f>
        <v>2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INDEX($AK$45:$AK$48,MATCH(LARGE($CB$45:$CB$48,ROW(A4)),$CB$45:$CB$48,0),1)</f>
        <v>0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INDEX($AV$45:$AV$48,MATCH(LARGE($CB$45:$CB$48,ROW(A4)),$CB$45:$CB$48,0),1)</f>
        <v>4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INDEX($BG$45:$BG$48,MATCH(LARGE($CB$45:$CB$48,ROW(A4)),$CB$45:$CB$48,0),1)</f>
        <v>5</v>
      </c>
      <c r="BH58" s="93"/>
      <c r="BI58" s="93"/>
      <c r="BJ58" s="93"/>
      <c r="BK58" s="93"/>
      <c r="BL58" s="93" t="s">
        <v>2</v>
      </c>
      <c r="BM58" s="93"/>
      <c r="BN58" s="93">
        <f>INDEX($BN$45:$BN$48,MATCH(LARGE($CB$45:$CB$48,ROW(A4)),$CB$45:$CB$48,0),1)</f>
        <v>8</v>
      </c>
      <c r="BO58" s="93"/>
      <c r="BP58" s="93"/>
      <c r="BQ58" s="93"/>
      <c r="BR58" s="111"/>
      <c r="BS58" s="94">
        <f>INDEX($BS$45:$BS$48,MATCH(LARGE($CB$45:$CB$48,ROW(A4)),$CB$45:$CB$48,0),1)</f>
        <v>-3</v>
      </c>
      <c r="BT58" s="93"/>
      <c r="BU58" s="93"/>
      <c r="BV58" s="93"/>
      <c r="BW58" s="93"/>
      <c r="BX58" s="206">
        <f>INDEX($BX$45:$BX$48,MATCH(LARGE($CB$45:$CB$48,ROW(A4)),$CB$45:$CB$48,0),1)</f>
        <v>6</v>
      </c>
      <c r="BY58" s="207"/>
      <c r="BZ58" s="207"/>
      <c r="CA58" s="207"/>
      <c r="CB58" s="207"/>
      <c r="CC58" s="207"/>
      <c r="CD58" s="208"/>
      <c r="CE58" s="116"/>
      <c r="CF58" s="48"/>
      <c r="CG58" s="48"/>
      <c r="CH58" s="48"/>
      <c r="CI58" s="48"/>
      <c r="CJ58" s="116"/>
    </row>
    <row r="59" spans="1:88" s="1" customFormat="1" ht="7.5" customHeight="1" x14ac:dyDescent="0.25">
      <c r="A59" s="19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48"/>
      <c r="CG59" s="48"/>
      <c r="CH59" s="48"/>
      <c r="CI59" s="48"/>
      <c r="CJ59" s="116"/>
    </row>
    <row r="60" spans="1:88" s="1" customFormat="1" ht="7.5" customHeigh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9"/>
    </row>
  </sheetData>
  <sheetProtection sheet="1" objects="1" scenarios="1" selectLockedCells="1"/>
  <mergeCells count="352">
    <mergeCell ref="C53:CD53"/>
    <mergeCell ref="C57:G57"/>
    <mergeCell ref="H57:S57"/>
    <mergeCell ref="T57:Y57"/>
    <mergeCell ref="Z57:AJ57"/>
    <mergeCell ref="AK57:AU57"/>
    <mergeCell ref="C56:G56"/>
    <mergeCell ref="H56:S56"/>
    <mergeCell ref="T56:Y56"/>
    <mergeCell ref="Z56:AJ56"/>
    <mergeCell ref="AK56:AU56"/>
    <mergeCell ref="AV56:BF56"/>
    <mergeCell ref="BS56:BW56"/>
    <mergeCell ref="BX56:CD56"/>
    <mergeCell ref="BN56:BR56"/>
    <mergeCell ref="BG54:BR54"/>
    <mergeCell ref="BS54:BW54"/>
    <mergeCell ref="BX54:CD54"/>
    <mergeCell ref="C55:G55"/>
    <mergeCell ref="H55:S55"/>
    <mergeCell ref="T55:Y55"/>
    <mergeCell ref="Z55:AJ55"/>
    <mergeCell ref="AK55:AU55"/>
    <mergeCell ref="AV55:BF55"/>
    <mergeCell ref="A60:CJ60"/>
    <mergeCell ref="BG58:BK58"/>
    <mergeCell ref="BL58:BM58"/>
    <mergeCell ref="BN58:BR58"/>
    <mergeCell ref="BS58:BW58"/>
    <mergeCell ref="BX58:CD58"/>
    <mergeCell ref="B59:CE59"/>
    <mergeCell ref="C58:G58"/>
    <mergeCell ref="H58:S58"/>
    <mergeCell ref="T58:Y58"/>
    <mergeCell ref="Z58:AJ58"/>
    <mergeCell ref="AK58:AU58"/>
    <mergeCell ref="AV58:BF58"/>
    <mergeCell ref="B52:B58"/>
    <mergeCell ref="C52:CD52"/>
    <mergeCell ref="CE52:CE58"/>
    <mergeCell ref="AV57:BF57"/>
    <mergeCell ref="BG57:BK57"/>
    <mergeCell ref="BL57:BM57"/>
    <mergeCell ref="BN57:BR57"/>
    <mergeCell ref="BS57:BW57"/>
    <mergeCell ref="BX57:CD57"/>
    <mergeCell ref="BG56:BK56"/>
    <mergeCell ref="BL56:BM56"/>
    <mergeCell ref="BG55:BK55"/>
    <mergeCell ref="C54:G54"/>
    <mergeCell ref="H54:S54"/>
    <mergeCell ref="T54:Y54"/>
    <mergeCell ref="Z54:AJ54"/>
    <mergeCell ref="AK54:AU54"/>
    <mergeCell ref="AV54:BF54"/>
    <mergeCell ref="BL55:BM55"/>
    <mergeCell ref="BN55:BR55"/>
    <mergeCell ref="BS55:BW55"/>
    <mergeCell ref="BX55:CD55"/>
    <mergeCell ref="B50:CE50"/>
    <mergeCell ref="B51:CE51"/>
    <mergeCell ref="CB47:CD47"/>
    <mergeCell ref="C48:G48"/>
    <mergeCell ref="H48:S48"/>
    <mergeCell ref="T48:Y48"/>
    <mergeCell ref="Z48:AJ48"/>
    <mergeCell ref="AK48:AU48"/>
    <mergeCell ref="AV48:BF48"/>
    <mergeCell ref="BG48:BK48"/>
    <mergeCell ref="BL48:BM48"/>
    <mergeCell ref="BN48:BR48"/>
    <mergeCell ref="AV47:BF47"/>
    <mergeCell ref="BG47:BK47"/>
    <mergeCell ref="BL47:BM47"/>
    <mergeCell ref="BN47:BR47"/>
    <mergeCell ref="BS47:BW47"/>
    <mergeCell ref="BX47:CA47"/>
    <mergeCell ref="C47:G47"/>
    <mergeCell ref="H47:S47"/>
    <mergeCell ref="T47:Y47"/>
    <mergeCell ref="Z47:AJ47"/>
    <mergeCell ref="AK47:AU47"/>
    <mergeCell ref="BS48:BW48"/>
    <mergeCell ref="BX48:CA48"/>
    <mergeCell ref="CB48:CD48"/>
    <mergeCell ref="B49:CE49"/>
    <mergeCell ref="BX45:CA45"/>
    <mergeCell ref="CB45:CD45"/>
    <mergeCell ref="C46:G46"/>
    <mergeCell ref="H46:S46"/>
    <mergeCell ref="T46:Y46"/>
    <mergeCell ref="Z46:AJ46"/>
    <mergeCell ref="AK46:AU46"/>
    <mergeCell ref="AV46:BF46"/>
    <mergeCell ref="BG46:BK46"/>
    <mergeCell ref="BL46:BM46"/>
    <mergeCell ref="BN46:BR46"/>
    <mergeCell ref="BS46:BW46"/>
    <mergeCell ref="BX46:CA46"/>
    <mergeCell ref="CB46:CD46"/>
    <mergeCell ref="B42:B48"/>
    <mergeCell ref="C42:CD42"/>
    <mergeCell ref="CE42:CE48"/>
    <mergeCell ref="C43:CD43"/>
    <mergeCell ref="C44:G44"/>
    <mergeCell ref="H44:S44"/>
    <mergeCell ref="T44:Y44"/>
    <mergeCell ref="CB44:CD44"/>
    <mergeCell ref="C45:G45"/>
    <mergeCell ref="H45:S45"/>
    <mergeCell ref="T45:Y45"/>
    <mergeCell ref="Z45:AJ45"/>
    <mergeCell ref="AK45:AU45"/>
    <mergeCell ref="AV45:BF45"/>
    <mergeCell ref="BG45:BK45"/>
    <mergeCell ref="BL45:BM45"/>
    <mergeCell ref="BN45:BR45"/>
    <mergeCell ref="Z44:AJ44"/>
    <mergeCell ref="AK44:AU44"/>
    <mergeCell ref="AV44:BF44"/>
    <mergeCell ref="BG44:BR44"/>
    <mergeCell ref="BS44:BW44"/>
    <mergeCell ref="BX44:CA44"/>
    <mergeCell ref="BS45:BW45"/>
    <mergeCell ref="AP37:AV37"/>
    <mergeCell ref="AW37:BM37"/>
    <mergeCell ref="BN37:BT37"/>
    <mergeCell ref="BU37:BW37"/>
    <mergeCell ref="BX37:CD37"/>
    <mergeCell ref="AM37:AO37"/>
    <mergeCell ref="B39:CE39"/>
    <mergeCell ref="B40:CE40"/>
    <mergeCell ref="B41:CE41"/>
    <mergeCell ref="BU36:BW36"/>
    <mergeCell ref="BX36:CD36"/>
    <mergeCell ref="BD35:BF35"/>
    <mergeCell ref="BG35:BM35"/>
    <mergeCell ref="BN35:BT35"/>
    <mergeCell ref="BU35:BW35"/>
    <mergeCell ref="BX35:CD35"/>
    <mergeCell ref="AW35:BC35"/>
    <mergeCell ref="C38:N38"/>
    <mergeCell ref="O38:U38"/>
    <mergeCell ref="V38:X38"/>
    <mergeCell ref="Y38:AE38"/>
    <mergeCell ref="AF38:AL38"/>
    <mergeCell ref="C37:N37"/>
    <mergeCell ref="O37:U37"/>
    <mergeCell ref="V37:X37"/>
    <mergeCell ref="Y37:AE37"/>
    <mergeCell ref="AF37:AL37"/>
    <mergeCell ref="AM38:AO38"/>
    <mergeCell ref="AP38:AV38"/>
    <mergeCell ref="AW38:BC38"/>
    <mergeCell ref="BD38:BF38"/>
    <mergeCell ref="BG38:BM38"/>
    <mergeCell ref="BN38:CD38"/>
    <mergeCell ref="B31:CE31"/>
    <mergeCell ref="B32:B38"/>
    <mergeCell ref="C32:CD32"/>
    <mergeCell ref="CE32:CE38"/>
    <mergeCell ref="C33:CD33"/>
    <mergeCell ref="C34:N34"/>
    <mergeCell ref="O34:AE34"/>
    <mergeCell ref="AF34:AV34"/>
    <mergeCell ref="AW34:BM34"/>
    <mergeCell ref="BN34:CD34"/>
    <mergeCell ref="C36:N36"/>
    <mergeCell ref="O36:U36"/>
    <mergeCell ref="V36:X36"/>
    <mergeCell ref="Y36:AE36"/>
    <mergeCell ref="AF36:AV36"/>
    <mergeCell ref="C35:N35"/>
    <mergeCell ref="O35:AE35"/>
    <mergeCell ref="AF35:AL35"/>
    <mergeCell ref="AM35:AO35"/>
    <mergeCell ref="AP35:AV35"/>
    <mergeCell ref="AW36:BC36"/>
    <mergeCell ref="BD36:BF36"/>
    <mergeCell ref="BG36:BM36"/>
    <mergeCell ref="BN36:BT36"/>
    <mergeCell ref="BZ28:CD28"/>
    <mergeCell ref="B29:CE29"/>
    <mergeCell ref="B30:CE30"/>
    <mergeCell ref="BB27:BP27"/>
    <mergeCell ref="BR27:BV27"/>
    <mergeCell ref="BW27:BY27"/>
    <mergeCell ref="BZ27:CD27"/>
    <mergeCell ref="H28:K28"/>
    <mergeCell ref="M28:Q28"/>
    <mergeCell ref="S28:W28"/>
    <mergeCell ref="Y28:AH28"/>
    <mergeCell ref="AJ28:AX28"/>
    <mergeCell ref="AY28:BA28"/>
    <mergeCell ref="H27:K27"/>
    <mergeCell ref="M27:Q27"/>
    <mergeCell ref="S27:W27"/>
    <mergeCell ref="Y27:AH27"/>
    <mergeCell ref="AJ27:AX27"/>
    <mergeCell ref="AY27:BA27"/>
    <mergeCell ref="BB28:BP28"/>
    <mergeCell ref="BR28:BV28"/>
    <mergeCell ref="BW28:BY28"/>
    <mergeCell ref="AY24:BA24"/>
    <mergeCell ref="AY23:BA23"/>
    <mergeCell ref="BB23:BP23"/>
    <mergeCell ref="BQ23:BQ28"/>
    <mergeCell ref="BB25:BP25"/>
    <mergeCell ref="BR25:BV25"/>
    <mergeCell ref="BW25:BY25"/>
    <mergeCell ref="BZ25:CD25"/>
    <mergeCell ref="H26:K26"/>
    <mergeCell ref="M26:Q26"/>
    <mergeCell ref="S26:W26"/>
    <mergeCell ref="Y26:AH26"/>
    <mergeCell ref="AJ26:AX26"/>
    <mergeCell ref="AY26:BA26"/>
    <mergeCell ref="H25:K25"/>
    <mergeCell ref="M25:Q25"/>
    <mergeCell ref="S25:W25"/>
    <mergeCell ref="Y25:AH25"/>
    <mergeCell ref="AJ25:AX25"/>
    <mergeCell ref="AY25:BA25"/>
    <mergeCell ref="BB26:BP26"/>
    <mergeCell ref="BR26:BV26"/>
    <mergeCell ref="BW26:BY26"/>
    <mergeCell ref="BZ26:CD26"/>
    <mergeCell ref="C22:CD22"/>
    <mergeCell ref="C23:F28"/>
    <mergeCell ref="G23:G28"/>
    <mergeCell ref="H23:K23"/>
    <mergeCell ref="L23:L28"/>
    <mergeCell ref="M23:Q23"/>
    <mergeCell ref="BR23:BV23"/>
    <mergeCell ref="BW23:BY23"/>
    <mergeCell ref="BZ23:CD23"/>
    <mergeCell ref="BB24:BP24"/>
    <mergeCell ref="BR24:BV24"/>
    <mergeCell ref="BW24:BY24"/>
    <mergeCell ref="BZ24:CD24"/>
    <mergeCell ref="R23:R28"/>
    <mergeCell ref="S23:W23"/>
    <mergeCell ref="X23:X28"/>
    <mergeCell ref="Y23:AH23"/>
    <mergeCell ref="AI23:AI28"/>
    <mergeCell ref="AJ23:AX23"/>
    <mergeCell ref="H24:K24"/>
    <mergeCell ref="M24:Q24"/>
    <mergeCell ref="S24:W24"/>
    <mergeCell ref="Y24:AH24"/>
    <mergeCell ref="AJ24:AX24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X16:X21"/>
    <mergeCell ref="Y16:AH16"/>
    <mergeCell ref="AI16:AI21"/>
    <mergeCell ref="AJ16:AX16"/>
    <mergeCell ref="H17:K17"/>
    <mergeCell ref="M17:Q17"/>
    <mergeCell ref="S17:W17"/>
    <mergeCell ref="Y17:AH17"/>
    <mergeCell ref="AJ17:AX17"/>
    <mergeCell ref="H19:K19"/>
    <mergeCell ref="M19:Q19"/>
    <mergeCell ref="S19:W19"/>
    <mergeCell ref="Y19:AH19"/>
    <mergeCell ref="AJ19:AX19"/>
    <mergeCell ref="AY19:BA19"/>
    <mergeCell ref="H18:K18"/>
    <mergeCell ref="M18:Q18"/>
    <mergeCell ref="S18:W18"/>
    <mergeCell ref="Y18:AH18"/>
    <mergeCell ref="AJ18:AX18"/>
    <mergeCell ref="AY18:BA18"/>
    <mergeCell ref="M16:Q16"/>
    <mergeCell ref="BR16:BV16"/>
    <mergeCell ref="BW16:BY16"/>
    <mergeCell ref="BZ16:CD16"/>
    <mergeCell ref="BB17:BP17"/>
    <mergeCell ref="AY17:BA17"/>
    <mergeCell ref="AY16:BA16"/>
    <mergeCell ref="BB16:BP16"/>
    <mergeCell ref="BQ16:BQ21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AY20:BA20"/>
    <mergeCell ref="BB20:BP20"/>
    <mergeCell ref="BR20:BV20"/>
    <mergeCell ref="BW20:BY20"/>
    <mergeCell ref="BZ20:CD20"/>
    <mergeCell ref="BZ21:CD21"/>
    <mergeCell ref="A1:CJ1"/>
    <mergeCell ref="B2:CE2"/>
    <mergeCell ref="CJ2:CJ59"/>
    <mergeCell ref="B3:CE3"/>
    <mergeCell ref="B4:CE4"/>
    <mergeCell ref="B5:B8"/>
    <mergeCell ref="C5:CD5"/>
    <mergeCell ref="CE5:CE8"/>
    <mergeCell ref="C6:CD6"/>
    <mergeCell ref="C7:N7"/>
    <mergeCell ref="O7:AE7"/>
    <mergeCell ref="AF7:AV7"/>
    <mergeCell ref="AW7:BM7"/>
    <mergeCell ref="BN7:CD7"/>
    <mergeCell ref="C8:N8"/>
    <mergeCell ref="O8:AE8"/>
    <mergeCell ref="AF8:AV8"/>
    <mergeCell ref="AW8:BM8"/>
    <mergeCell ref="BN8:CD8"/>
    <mergeCell ref="H20:K20"/>
    <mergeCell ref="M20:Q20"/>
    <mergeCell ref="S20:W20"/>
    <mergeCell ref="Y20:AH20"/>
    <mergeCell ref="AJ20:AX20"/>
    <mergeCell ref="B9:CE9"/>
    <mergeCell ref="B10:CE10"/>
    <mergeCell ref="B11:CE11"/>
    <mergeCell ref="B12:B28"/>
    <mergeCell ref="C12:CD12"/>
    <mergeCell ref="BR17:BV17"/>
    <mergeCell ref="BW17:BY17"/>
    <mergeCell ref="BZ17:CD17"/>
    <mergeCell ref="R16:R21"/>
    <mergeCell ref="S16:W16"/>
    <mergeCell ref="CE12:CE2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1"/>
    <mergeCell ref="G16:G21"/>
    <mergeCell ref="H16:K16"/>
    <mergeCell ref="L16:L2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A1:CJ60"/>
  <sheetViews>
    <sheetView showGridLines="0" showRowColHeaders="0" workbookViewId="0">
      <selection activeCell="B2" sqref="B2:CE2"/>
    </sheetView>
  </sheetViews>
  <sheetFormatPr baseColWidth="10" defaultColWidth="1.42578125" defaultRowHeight="11.25" x14ac:dyDescent="0.25"/>
  <cols>
    <col min="1" max="83" width="1.42578125" style="8"/>
    <col min="84" max="87" width="1.42578125" style="8" hidden="1" customWidth="1"/>
    <col min="88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9"/>
      <c r="B2" s="121" t="s">
        <v>97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51"/>
      <c r="CG2" s="51"/>
      <c r="CH2" s="51"/>
      <c r="CI2" s="51"/>
      <c r="CJ2" s="116"/>
    </row>
    <row r="3" spans="1:88" x14ac:dyDescent="0.25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J3" s="116"/>
    </row>
    <row r="4" spans="1:88" ht="7.5" customHeight="1" x14ac:dyDescent="0.25">
      <c r="A4" s="19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J4" s="116"/>
    </row>
    <row r="5" spans="1:88" s="2" customFormat="1" ht="15" customHeight="1" x14ac:dyDescent="0.25">
      <c r="A5" s="19"/>
      <c r="B5" s="115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16"/>
      <c r="CF5" s="4"/>
      <c r="CG5" s="4"/>
      <c r="CH5" s="4"/>
      <c r="CI5" s="4"/>
      <c r="CJ5" s="116"/>
    </row>
    <row r="6" spans="1:88" ht="7.5" customHeight="1" x14ac:dyDescent="0.25">
      <c r="A6" s="19"/>
      <c r="B6" s="11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16"/>
      <c r="CJ6" s="116"/>
    </row>
    <row r="7" spans="1:88" s="9" customFormat="1" ht="11.25" customHeight="1" x14ac:dyDescent="0.25">
      <c r="A7" s="19"/>
      <c r="B7" s="115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79" t="s">
        <v>103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4" t="s">
        <v>104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 t="s">
        <v>105</v>
      </c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70" t="s">
        <v>106</v>
      </c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16"/>
      <c r="CJ7" s="116"/>
    </row>
    <row r="8" spans="1:88" ht="11.25" customHeight="1" x14ac:dyDescent="0.25">
      <c r="A8" s="19"/>
      <c r="B8" s="115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75" t="s">
        <v>67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 t="s">
        <v>66</v>
      </c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 t="s">
        <v>30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6" t="s">
        <v>69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8"/>
      <c r="CE8" s="116"/>
      <c r="CJ8" s="116"/>
    </row>
    <row r="9" spans="1:88" ht="7.5" customHeight="1" x14ac:dyDescent="0.25">
      <c r="A9" s="19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J9" s="116"/>
    </row>
    <row r="10" spans="1:88" x14ac:dyDescent="0.25">
      <c r="A10" s="1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J10" s="116"/>
    </row>
    <row r="11" spans="1:88" ht="7.5" customHeight="1" x14ac:dyDescent="0.25">
      <c r="A11" s="19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J11" s="116"/>
    </row>
    <row r="12" spans="1:88" s="1" customFormat="1" ht="15" customHeight="1" x14ac:dyDescent="0.25">
      <c r="A12" s="19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50"/>
      <c r="CG12" s="50"/>
      <c r="CH12" s="50"/>
      <c r="CI12" s="50"/>
      <c r="CJ12" s="116"/>
    </row>
    <row r="13" spans="1:88" s="1" customFormat="1" ht="7.5" customHeight="1" x14ac:dyDescent="0.25">
      <c r="A13" s="19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50"/>
      <c r="CG13" s="50"/>
      <c r="CH13" s="50"/>
      <c r="CI13" s="50"/>
      <c r="CJ13" s="116"/>
    </row>
    <row r="14" spans="1:88" s="3" customFormat="1" ht="11.25" customHeight="1" x14ac:dyDescent="0.25">
      <c r="A14" s="19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16"/>
    </row>
    <row r="15" spans="1:88" s="1" customFormat="1" ht="7.5" customHeight="1" x14ac:dyDescent="0.25">
      <c r="A15" s="19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50"/>
      <c r="CG15" s="50"/>
      <c r="CH15" s="50"/>
      <c r="CI15" s="50"/>
      <c r="CJ15" s="116"/>
    </row>
    <row r="16" spans="1:88" s="1" customFormat="1" ht="11.25" customHeight="1" x14ac:dyDescent="0.25">
      <c r="A16" s="19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98</v>
      </c>
      <c r="N16" s="154"/>
      <c r="O16" s="154"/>
      <c r="P16" s="154"/>
      <c r="Q16" s="155"/>
      <c r="R16" s="191"/>
      <c r="S16" s="158">
        <v>0.875</v>
      </c>
      <c r="T16" s="154"/>
      <c r="U16" s="154"/>
      <c r="V16" s="154"/>
      <c r="W16" s="155"/>
      <c r="X16" s="191"/>
      <c r="Y16" s="153" t="s">
        <v>27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$O$8 &amp; " "</f>
        <v xml:space="preserve">Schmiddi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$AF$8</f>
        <v xml:space="preserve"> Jule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1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0</v>
      </c>
      <c r="CA16" s="154"/>
      <c r="CB16" s="154"/>
      <c r="CC16" s="154"/>
      <c r="CD16" s="155"/>
      <c r="CE16" s="116"/>
      <c r="CF16" s="50">
        <f>IF(AND(ISNUMBER(BR16),ISNUMBER(BZ16)),1,0)</f>
        <v>1</v>
      </c>
      <c r="CG16" s="50">
        <f>IF(OR(ISBLANK(BR16),ISBLANK(BZ16)),0,IF(BR16&gt;BZ16,1,0))</f>
        <v>1</v>
      </c>
      <c r="CH16" s="50">
        <f>IF(OR(ISBLANK(BR16),ISBLANK(BZ16)),0,IF(BR16=BZ16,1,0))</f>
        <v>0</v>
      </c>
      <c r="CI16" s="50">
        <f>IF(OR(ISBLANK(BR16),ISBLANK(BZ16)),0,IF(BR16&lt;BZ16,1,0))</f>
        <v>0</v>
      </c>
      <c r="CJ16" s="116"/>
    </row>
    <row r="17" spans="1:88" s="1" customFormat="1" ht="11.25" customHeight="1" x14ac:dyDescent="0.25">
      <c r="A17" s="19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22.5.</v>
      </c>
      <c r="N17" s="80"/>
      <c r="O17" s="80"/>
      <c r="P17" s="80"/>
      <c r="Q17" s="81"/>
      <c r="R17" s="191"/>
      <c r="S17" s="161">
        <f>S16+$C$14</f>
        <v>0.8833333333333333</v>
      </c>
      <c r="T17" s="212"/>
      <c r="U17" s="212"/>
      <c r="V17" s="212"/>
      <c r="W17" s="213"/>
      <c r="X17" s="191"/>
      <c r="Y17" s="79" t="str">
        <f>$Y$16</f>
        <v>Fernseher</v>
      </c>
      <c r="Z17" s="80"/>
      <c r="AA17" s="80"/>
      <c r="AB17" s="80"/>
      <c r="AC17" s="80"/>
      <c r="AD17" s="80"/>
      <c r="AE17" s="80"/>
      <c r="AF17" s="80"/>
      <c r="AG17" s="80"/>
      <c r="AH17" s="81"/>
      <c r="AI17" s="191"/>
      <c r="AJ17" s="159" t="str">
        <f>$AW$8 &amp; " "</f>
        <v xml:space="preserve">Christoph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1" t="s">
        <v>2</v>
      </c>
      <c r="AZ17" s="190"/>
      <c r="BA17" s="79"/>
      <c r="BB17" s="157" t="str">
        <f>" " &amp; $BN$8</f>
        <v xml:space="preserve"> Ratze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0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1</v>
      </c>
      <c r="CA17" s="154"/>
      <c r="CB17" s="154"/>
      <c r="CC17" s="154"/>
      <c r="CD17" s="155"/>
      <c r="CE17" s="116"/>
      <c r="CF17" s="50">
        <f t="shared" ref="CF17:CF21" si="0">IF(AND(ISNUMBER(BR17),ISNUMBER(BZ17)),1,0)</f>
        <v>1</v>
      </c>
      <c r="CG17" s="50">
        <f t="shared" ref="CG17:CG21" si="1">IF(OR(ISBLANK(BR17),ISBLANK(BZ17)),0,IF(BR17&gt;BZ17,1,0))</f>
        <v>0</v>
      </c>
      <c r="CH17" s="50">
        <f t="shared" ref="CH17:CH21" si="2">IF(OR(ISBLANK(BR17),ISBLANK(BZ17)),0,IF(BR17=BZ17,1,0))</f>
        <v>0</v>
      </c>
      <c r="CI17" s="50">
        <f t="shared" ref="CI17:CI21" si="3">IF(OR(ISBLANK(BR17),ISBLANK(BZ17)),0,IF(BR17&lt;BZ17,1,0))</f>
        <v>1</v>
      </c>
      <c r="CJ17" s="116"/>
    </row>
    <row r="18" spans="1:88" s="1" customFormat="1" ht="11.25" customHeight="1" x14ac:dyDescent="0.25">
      <c r="A18" s="19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1" si="4">$M$16</f>
        <v>22.5.</v>
      </c>
      <c r="N18" s="80"/>
      <c r="O18" s="80"/>
      <c r="P18" s="80"/>
      <c r="Q18" s="81"/>
      <c r="R18" s="191"/>
      <c r="S18" s="161">
        <f>S17+$C$14</f>
        <v>0.89166666666666661</v>
      </c>
      <c r="T18" s="212"/>
      <c r="U18" s="212"/>
      <c r="V18" s="212"/>
      <c r="W18" s="213"/>
      <c r="X18" s="191"/>
      <c r="Y18" s="79" t="str">
        <f>$Y$16</f>
        <v>Fernseher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$O$8 &amp; " "</f>
        <v xml:space="preserve">Schmiddi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$AW$8</f>
        <v xml:space="preserve"> Christoph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2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2</v>
      </c>
      <c r="CA18" s="154"/>
      <c r="CB18" s="154"/>
      <c r="CC18" s="154"/>
      <c r="CD18" s="155"/>
      <c r="CE18" s="116"/>
      <c r="CF18" s="50">
        <f t="shared" si="0"/>
        <v>1</v>
      </c>
      <c r="CG18" s="50">
        <f t="shared" si="1"/>
        <v>0</v>
      </c>
      <c r="CH18" s="50">
        <f t="shared" si="2"/>
        <v>1</v>
      </c>
      <c r="CI18" s="50">
        <f t="shared" si="3"/>
        <v>0</v>
      </c>
      <c r="CJ18" s="116"/>
    </row>
    <row r="19" spans="1:88" s="1" customFormat="1" ht="11.25" customHeight="1" x14ac:dyDescent="0.25">
      <c r="A19" s="19"/>
      <c r="B19" s="115"/>
      <c r="C19" s="145"/>
      <c r="D19" s="146"/>
      <c r="E19" s="146"/>
      <c r="F19" s="147"/>
      <c r="G19" s="192"/>
      <c r="H19" s="79">
        <f>H18+1</f>
        <v>4</v>
      </c>
      <c r="I19" s="80"/>
      <c r="J19" s="80"/>
      <c r="K19" s="81"/>
      <c r="L19" s="191"/>
      <c r="M19" s="79" t="str">
        <f t="shared" si="4"/>
        <v>22.5.</v>
      </c>
      <c r="N19" s="80"/>
      <c r="O19" s="80"/>
      <c r="P19" s="80"/>
      <c r="Q19" s="81"/>
      <c r="R19" s="191"/>
      <c r="S19" s="161">
        <f>S18+$C$14</f>
        <v>0.89999999999999991</v>
      </c>
      <c r="T19" s="212"/>
      <c r="U19" s="212"/>
      <c r="V19" s="212"/>
      <c r="W19" s="213"/>
      <c r="X19" s="191"/>
      <c r="Y19" s="79" t="str">
        <f>$Y$16</f>
        <v>Fernseher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59" t="str">
        <f>$AF$8 &amp; " "</f>
        <v xml:space="preserve">Jule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1" t="s">
        <v>2</v>
      </c>
      <c r="AZ19" s="190"/>
      <c r="BA19" s="79"/>
      <c r="BB19" s="157" t="str">
        <f>" " &amp; $BN$8</f>
        <v xml:space="preserve"> Ratze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1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2</v>
      </c>
      <c r="CA19" s="154"/>
      <c r="CB19" s="154"/>
      <c r="CC19" s="154"/>
      <c r="CD19" s="155"/>
      <c r="CE19" s="116"/>
      <c r="CF19" s="50">
        <f t="shared" si="0"/>
        <v>1</v>
      </c>
      <c r="CG19" s="50">
        <f t="shared" si="1"/>
        <v>0</v>
      </c>
      <c r="CH19" s="50">
        <f t="shared" si="2"/>
        <v>0</v>
      </c>
      <c r="CI19" s="50">
        <f t="shared" si="3"/>
        <v>1</v>
      </c>
      <c r="CJ19" s="116"/>
    </row>
    <row r="20" spans="1:88" s="1" customFormat="1" ht="11.25" customHeight="1" x14ac:dyDescent="0.25">
      <c r="A20" s="19"/>
      <c r="B20" s="115"/>
      <c r="C20" s="145"/>
      <c r="D20" s="146"/>
      <c r="E20" s="146"/>
      <c r="F20" s="147"/>
      <c r="G20" s="192"/>
      <c r="H20" s="79">
        <f>H19+1</f>
        <v>5</v>
      </c>
      <c r="I20" s="80"/>
      <c r="J20" s="80"/>
      <c r="K20" s="81"/>
      <c r="L20" s="191"/>
      <c r="M20" s="79" t="str">
        <f t="shared" si="4"/>
        <v>22.5.</v>
      </c>
      <c r="N20" s="80"/>
      <c r="O20" s="80"/>
      <c r="P20" s="80"/>
      <c r="Q20" s="81"/>
      <c r="R20" s="191"/>
      <c r="S20" s="161">
        <f>S19+$C$14</f>
        <v>0.90833333333333321</v>
      </c>
      <c r="T20" s="212"/>
      <c r="U20" s="212"/>
      <c r="V20" s="212"/>
      <c r="W20" s="213"/>
      <c r="X20" s="191"/>
      <c r="Y20" s="79" t="str">
        <f>$Y$16</f>
        <v>Fernseher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59" t="str">
        <f>$BN$8 &amp; " "</f>
        <v xml:space="preserve">Ratze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1" t="s">
        <v>2</v>
      </c>
      <c r="AZ20" s="190"/>
      <c r="BA20" s="79"/>
      <c r="BB20" s="156" t="str">
        <f>" " &amp; $O$8</f>
        <v xml:space="preserve"> Schmiddi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91"/>
      <c r="BR20" s="153">
        <v>3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0</v>
      </c>
      <c r="CA20" s="154"/>
      <c r="CB20" s="154"/>
      <c r="CC20" s="154"/>
      <c r="CD20" s="155"/>
      <c r="CE20" s="116"/>
      <c r="CF20" s="50">
        <f t="shared" si="0"/>
        <v>1</v>
      </c>
      <c r="CG20" s="50">
        <f t="shared" si="1"/>
        <v>1</v>
      </c>
      <c r="CH20" s="50">
        <f t="shared" si="2"/>
        <v>0</v>
      </c>
      <c r="CI20" s="50">
        <f t="shared" si="3"/>
        <v>0</v>
      </c>
      <c r="CJ20" s="116"/>
    </row>
    <row r="21" spans="1:88" s="1" customFormat="1" ht="11.25" customHeight="1" x14ac:dyDescent="0.25">
      <c r="A21" s="19"/>
      <c r="B21" s="115"/>
      <c r="C21" s="148"/>
      <c r="D21" s="149"/>
      <c r="E21" s="149"/>
      <c r="F21" s="150"/>
      <c r="G21" s="192"/>
      <c r="H21" s="79">
        <f>H20+1</f>
        <v>6</v>
      </c>
      <c r="I21" s="80"/>
      <c r="J21" s="80"/>
      <c r="K21" s="81"/>
      <c r="L21" s="191"/>
      <c r="M21" s="79" t="str">
        <f t="shared" si="4"/>
        <v>22.5.</v>
      </c>
      <c r="N21" s="80"/>
      <c r="O21" s="80"/>
      <c r="P21" s="80"/>
      <c r="Q21" s="81"/>
      <c r="R21" s="191"/>
      <c r="S21" s="161">
        <f>S20+$C$14</f>
        <v>0.91666666666666652</v>
      </c>
      <c r="T21" s="212"/>
      <c r="U21" s="212"/>
      <c r="V21" s="212"/>
      <c r="W21" s="213"/>
      <c r="X21" s="191"/>
      <c r="Y21" s="79" t="str">
        <f>$Y$16</f>
        <v>Fernseher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59" t="str">
        <f>$AF$8 &amp; " "</f>
        <v xml:space="preserve">Jule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1" t="s">
        <v>2</v>
      </c>
      <c r="AZ21" s="190"/>
      <c r="BA21" s="79"/>
      <c r="BB21" s="157" t="str">
        <f>" " &amp; $AW$8</f>
        <v xml:space="preserve"> Christoph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1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0</v>
      </c>
      <c r="CA21" s="154"/>
      <c r="CB21" s="154"/>
      <c r="CC21" s="154"/>
      <c r="CD21" s="155"/>
      <c r="CE21" s="116"/>
      <c r="CF21" s="50">
        <f t="shared" si="0"/>
        <v>1</v>
      </c>
      <c r="CG21" s="50">
        <f t="shared" si="1"/>
        <v>1</v>
      </c>
      <c r="CH21" s="50">
        <f t="shared" si="2"/>
        <v>0</v>
      </c>
      <c r="CI21" s="50">
        <f t="shared" si="3"/>
        <v>0</v>
      </c>
      <c r="CJ21" s="116"/>
    </row>
    <row r="22" spans="1:88" s="1" customFormat="1" ht="7.5" customHeight="1" x14ac:dyDescent="0.25">
      <c r="A22" s="19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16"/>
      <c r="CF22" s="50"/>
      <c r="CG22" s="50"/>
      <c r="CH22" s="50"/>
      <c r="CI22" s="50"/>
      <c r="CJ22" s="116"/>
    </row>
    <row r="23" spans="1:88" s="1" customFormat="1" ht="11.25" customHeight="1" x14ac:dyDescent="0.25">
      <c r="A23" s="19"/>
      <c r="B23" s="115"/>
      <c r="C23" s="142" t="s">
        <v>11</v>
      </c>
      <c r="D23" s="143"/>
      <c r="E23" s="143"/>
      <c r="F23" s="144"/>
      <c r="G23" s="192"/>
      <c r="H23" s="79">
        <f>H21+1</f>
        <v>7</v>
      </c>
      <c r="I23" s="80"/>
      <c r="J23" s="80"/>
      <c r="K23" s="81"/>
      <c r="L23" s="191"/>
      <c r="M23" s="79" t="str">
        <f t="shared" ref="M23:M28" si="5">$M$16</f>
        <v>22.5.</v>
      </c>
      <c r="N23" s="80"/>
      <c r="O23" s="80"/>
      <c r="P23" s="80"/>
      <c r="Q23" s="81"/>
      <c r="R23" s="191"/>
      <c r="S23" s="161">
        <f>S21+$C$14</f>
        <v>0.92499999999999982</v>
      </c>
      <c r="T23" s="80"/>
      <c r="U23" s="80"/>
      <c r="V23" s="80"/>
      <c r="W23" s="81"/>
      <c r="X23" s="191"/>
      <c r="Y23" s="79" t="str">
        <f t="shared" ref="Y23:Y28" si="6">$Y$16</f>
        <v>Fernseher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59" t="str">
        <f>$AF$8 &amp; " "</f>
        <v xml:space="preserve">Jule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1" t="s">
        <v>2</v>
      </c>
      <c r="AZ23" s="190"/>
      <c r="BA23" s="79"/>
      <c r="BB23" s="156" t="str">
        <f>" " &amp; $O$8</f>
        <v xml:space="preserve"> Schmiddi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91"/>
      <c r="BR23" s="153">
        <v>4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50">
        <f t="shared" ref="CF23:CF28" si="7">IF(AND(ISNUMBER(BR23),ISNUMBER(BZ23)),1,0)</f>
        <v>1</v>
      </c>
      <c r="CG23" s="50">
        <f t="shared" ref="CG23:CG28" si="8">IF(OR(ISBLANK(BR23),ISBLANK(BZ23)),0,IF(BR23&gt;BZ23,1,0))</f>
        <v>1</v>
      </c>
      <c r="CH23" s="50">
        <f t="shared" ref="CH23:CH28" si="9">IF(OR(ISBLANK(BR23),ISBLANK(BZ23)),0,IF(BR23=BZ23,1,0))</f>
        <v>0</v>
      </c>
      <c r="CI23" s="50">
        <f t="shared" ref="CI23:CI28" si="10">IF(OR(ISBLANK(BR23),ISBLANK(BZ23)),0,IF(BR23&lt;BZ23,1,0))</f>
        <v>0</v>
      </c>
      <c r="CJ23" s="116"/>
    </row>
    <row r="24" spans="1:88" s="1" customFormat="1" ht="11.25" customHeight="1" x14ac:dyDescent="0.25">
      <c r="A24" s="19"/>
      <c r="B24" s="115"/>
      <c r="C24" s="145"/>
      <c r="D24" s="146"/>
      <c r="E24" s="146"/>
      <c r="F24" s="147"/>
      <c r="G24" s="192"/>
      <c r="H24" s="79">
        <f>H23+1</f>
        <v>8</v>
      </c>
      <c r="I24" s="80"/>
      <c r="J24" s="80"/>
      <c r="K24" s="81"/>
      <c r="L24" s="191"/>
      <c r="M24" s="79" t="str">
        <f t="shared" si="5"/>
        <v>22.5.</v>
      </c>
      <c r="N24" s="80"/>
      <c r="O24" s="80"/>
      <c r="P24" s="80"/>
      <c r="Q24" s="81"/>
      <c r="R24" s="191"/>
      <c r="S24" s="161">
        <f>S23+$C$14</f>
        <v>0.93333333333333313</v>
      </c>
      <c r="T24" s="212"/>
      <c r="U24" s="212"/>
      <c r="V24" s="212"/>
      <c r="W24" s="213"/>
      <c r="X24" s="191"/>
      <c r="Y24" s="79" t="str">
        <f t="shared" si="6"/>
        <v>Fernseher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59" t="str">
        <f>$BN$8 &amp; " "</f>
        <v xml:space="preserve">Ratze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1" t="s">
        <v>2</v>
      </c>
      <c r="AZ24" s="190"/>
      <c r="BA24" s="79"/>
      <c r="BB24" s="157" t="str">
        <f>" " &amp; $AW$8</f>
        <v xml:space="preserve"> Christoph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2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1</v>
      </c>
      <c r="CA24" s="154"/>
      <c r="CB24" s="154"/>
      <c r="CC24" s="154"/>
      <c r="CD24" s="155"/>
      <c r="CE24" s="116"/>
      <c r="CF24" s="50">
        <f t="shared" si="7"/>
        <v>1</v>
      </c>
      <c r="CG24" s="50">
        <f t="shared" si="8"/>
        <v>1</v>
      </c>
      <c r="CH24" s="50">
        <f t="shared" si="9"/>
        <v>0</v>
      </c>
      <c r="CI24" s="50">
        <f t="shared" si="10"/>
        <v>0</v>
      </c>
      <c r="CJ24" s="116"/>
    </row>
    <row r="25" spans="1:88" s="1" customFormat="1" ht="11.25" customHeight="1" x14ac:dyDescent="0.25">
      <c r="A25" s="19"/>
      <c r="B25" s="115"/>
      <c r="C25" s="145"/>
      <c r="D25" s="146"/>
      <c r="E25" s="146"/>
      <c r="F25" s="147"/>
      <c r="G25" s="192"/>
      <c r="H25" s="79">
        <f>H24+1</f>
        <v>9</v>
      </c>
      <c r="I25" s="80"/>
      <c r="J25" s="80"/>
      <c r="K25" s="81"/>
      <c r="L25" s="191"/>
      <c r="M25" s="79" t="str">
        <f t="shared" si="5"/>
        <v>22.5.</v>
      </c>
      <c r="N25" s="80"/>
      <c r="O25" s="80"/>
      <c r="P25" s="80"/>
      <c r="Q25" s="81"/>
      <c r="R25" s="191"/>
      <c r="S25" s="161">
        <f>S24+$C$14</f>
        <v>0.94166666666666643</v>
      </c>
      <c r="T25" s="212"/>
      <c r="U25" s="212"/>
      <c r="V25" s="212"/>
      <c r="W25" s="213"/>
      <c r="X25" s="191"/>
      <c r="Y25" s="79" t="str">
        <f t="shared" si="6"/>
        <v>Fernseher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59" t="str">
        <f>$AW$8 &amp; " "</f>
        <v xml:space="preserve">Christoph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1" t="s">
        <v>2</v>
      </c>
      <c r="AZ25" s="190"/>
      <c r="BA25" s="79"/>
      <c r="BB25" s="156" t="str">
        <f>" " &amp; $O$8</f>
        <v xml:space="preserve"> Schmiddi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91"/>
      <c r="BR25" s="153">
        <v>3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1</v>
      </c>
      <c r="CA25" s="154"/>
      <c r="CB25" s="154"/>
      <c r="CC25" s="154"/>
      <c r="CD25" s="155"/>
      <c r="CE25" s="116"/>
      <c r="CF25" s="50">
        <f t="shared" si="7"/>
        <v>1</v>
      </c>
      <c r="CG25" s="50">
        <f t="shared" si="8"/>
        <v>1</v>
      </c>
      <c r="CH25" s="50">
        <f t="shared" si="9"/>
        <v>0</v>
      </c>
      <c r="CI25" s="50">
        <f t="shared" si="10"/>
        <v>0</v>
      </c>
      <c r="CJ25" s="116"/>
    </row>
    <row r="26" spans="1:88" s="1" customFormat="1" ht="11.25" customHeight="1" x14ac:dyDescent="0.25">
      <c r="A26" s="19"/>
      <c r="B26" s="115"/>
      <c r="C26" s="145"/>
      <c r="D26" s="146"/>
      <c r="E26" s="146"/>
      <c r="F26" s="147"/>
      <c r="G26" s="192"/>
      <c r="H26" s="79">
        <f>H25+1</f>
        <v>10</v>
      </c>
      <c r="I26" s="80"/>
      <c r="J26" s="80"/>
      <c r="K26" s="81"/>
      <c r="L26" s="191"/>
      <c r="M26" s="79" t="str">
        <f t="shared" si="5"/>
        <v>22.5.</v>
      </c>
      <c r="N26" s="80"/>
      <c r="O26" s="80"/>
      <c r="P26" s="80"/>
      <c r="Q26" s="81"/>
      <c r="R26" s="191"/>
      <c r="S26" s="161">
        <f>S25+$C$14</f>
        <v>0.94999999999999973</v>
      </c>
      <c r="T26" s="212"/>
      <c r="U26" s="212"/>
      <c r="V26" s="212"/>
      <c r="W26" s="213"/>
      <c r="X26" s="191"/>
      <c r="Y26" s="79" t="str">
        <f t="shared" si="6"/>
        <v>Fernseher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91"/>
      <c r="AJ26" s="159" t="str">
        <f>$BN$8 &amp; " "</f>
        <v xml:space="preserve">Ratze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1" t="s">
        <v>2</v>
      </c>
      <c r="AZ26" s="190"/>
      <c r="BA26" s="79"/>
      <c r="BB26" s="157" t="str">
        <f>" " &amp; $AF$8</f>
        <v xml:space="preserve"> Jule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91"/>
      <c r="BR26" s="153">
        <v>2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1</v>
      </c>
      <c r="CA26" s="154"/>
      <c r="CB26" s="154"/>
      <c r="CC26" s="154"/>
      <c r="CD26" s="155"/>
      <c r="CE26" s="116"/>
      <c r="CF26" s="50">
        <f t="shared" si="7"/>
        <v>1</v>
      </c>
      <c r="CG26" s="50">
        <f t="shared" si="8"/>
        <v>1</v>
      </c>
      <c r="CH26" s="50">
        <f t="shared" si="9"/>
        <v>0</v>
      </c>
      <c r="CI26" s="50">
        <f t="shared" si="10"/>
        <v>0</v>
      </c>
      <c r="CJ26" s="116"/>
    </row>
    <row r="27" spans="1:88" s="1" customFormat="1" ht="11.25" customHeight="1" x14ac:dyDescent="0.25">
      <c r="A27" s="19"/>
      <c r="B27" s="115"/>
      <c r="C27" s="145"/>
      <c r="D27" s="146"/>
      <c r="E27" s="146"/>
      <c r="F27" s="147"/>
      <c r="G27" s="192"/>
      <c r="H27" s="79">
        <f>H26+1</f>
        <v>11</v>
      </c>
      <c r="I27" s="80"/>
      <c r="J27" s="80"/>
      <c r="K27" s="81"/>
      <c r="L27" s="191"/>
      <c r="M27" s="79" t="str">
        <f t="shared" si="5"/>
        <v>22.5.</v>
      </c>
      <c r="N27" s="80"/>
      <c r="O27" s="80"/>
      <c r="P27" s="80"/>
      <c r="Q27" s="81"/>
      <c r="R27" s="191"/>
      <c r="S27" s="161">
        <f>S26+$C$14</f>
        <v>0.95833333333333304</v>
      </c>
      <c r="T27" s="212"/>
      <c r="U27" s="212"/>
      <c r="V27" s="212"/>
      <c r="W27" s="213"/>
      <c r="X27" s="191"/>
      <c r="Y27" s="79" t="str">
        <f t="shared" si="6"/>
        <v>Fernseher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$O$8 &amp; " "</f>
        <v xml:space="preserve">Schmiddi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$BN$8</f>
        <v xml:space="preserve"> Ratze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2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2</v>
      </c>
      <c r="CA27" s="154"/>
      <c r="CB27" s="154"/>
      <c r="CC27" s="154"/>
      <c r="CD27" s="155"/>
      <c r="CE27" s="116"/>
      <c r="CF27" s="50">
        <f t="shared" si="7"/>
        <v>1</v>
      </c>
      <c r="CG27" s="50">
        <f t="shared" si="8"/>
        <v>0</v>
      </c>
      <c r="CH27" s="50">
        <f t="shared" si="9"/>
        <v>1</v>
      </c>
      <c r="CI27" s="50">
        <f t="shared" si="10"/>
        <v>0</v>
      </c>
      <c r="CJ27" s="116"/>
    </row>
    <row r="28" spans="1:88" s="1" customFormat="1" ht="11.25" customHeight="1" x14ac:dyDescent="0.25">
      <c r="A28" s="19"/>
      <c r="B28" s="115"/>
      <c r="C28" s="148"/>
      <c r="D28" s="149"/>
      <c r="E28" s="149"/>
      <c r="F28" s="150"/>
      <c r="G28" s="192"/>
      <c r="H28" s="79">
        <f>H27+1</f>
        <v>12</v>
      </c>
      <c r="I28" s="80"/>
      <c r="J28" s="80"/>
      <c r="K28" s="81"/>
      <c r="L28" s="191"/>
      <c r="M28" s="79" t="str">
        <f t="shared" si="5"/>
        <v>22.5.</v>
      </c>
      <c r="N28" s="80"/>
      <c r="O28" s="80"/>
      <c r="P28" s="80"/>
      <c r="Q28" s="81"/>
      <c r="R28" s="191"/>
      <c r="S28" s="161">
        <f>S27+$C$14</f>
        <v>0.96666666666666634</v>
      </c>
      <c r="T28" s="212"/>
      <c r="U28" s="212"/>
      <c r="V28" s="212"/>
      <c r="W28" s="213"/>
      <c r="X28" s="191"/>
      <c r="Y28" s="79" t="str">
        <f t="shared" si="6"/>
        <v>Fernseher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59" t="str">
        <f>$AW$8 &amp; " "</f>
        <v xml:space="preserve">Christoph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1" t="s">
        <v>2</v>
      </c>
      <c r="AZ28" s="190"/>
      <c r="BA28" s="79"/>
      <c r="BB28" s="157" t="str">
        <f>" " &amp; $AF$8</f>
        <v xml:space="preserve"> Jule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1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1</v>
      </c>
      <c r="CA28" s="154"/>
      <c r="CB28" s="154"/>
      <c r="CC28" s="154"/>
      <c r="CD28" s="155"/>
      <c r="CE28" s="116"/>
      <c r="CF28" s="50">
        <f t="shared" si="7"/>
        <v>1</v>
      </c>
      <c r="CG28" s="50">
        <f t="shared" si="8"/>
        <v>0</v>
      </c>
      <c r="CH28" s="50">
        <f t="shared" si="9"/>
        <v>1</v>
      </c>
      <c r="CI28" s="50">
        <f t="shared" si="10"/>
        <v>0</v>
      </c>
      <c r="CJ28" s="116"/>
    </row>
    <row r="29" spans="1:88" s="1" customFormat="1" ht="7.5" customHeight="1" x14ac:dyDescent="0.25">
      <c r="A29" s="19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50"/>
      <c r="CG29" s="50"/>
      <c r="CH29" s="50"/>
      <c r="CI29" s="50"/>
      <c r="CJ29" s="116"/>
    </row>
    <row r="30" spans="1:88" s="1" customFormat="1" ht="11.25" customHeight="1" x14ac:dyDescent="0.25">
      <c r="A30" s="1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50"/>
      <c r="CG30" s="50"/>
      <c r="CH30" s="50"/>
      <c r="CI30" s="50"/>
      <c r="CJ30" s="116"/>
    </row>
    <row r="31" spans="1:88" s="1" customFormat="1" ht="7.5" customHeight="1" x14ac:dyDescent="0.25">
      <c r="A31" s="19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4"/>
      <c r="CF31" s="50"/>
      <c r="CG31" s="50"/>
      <c r="CH31" s="50"/>
      <c r="CI31" s="50"/>
      <c r="CJ31" s="116"/>
    </row>
    <row r="32" spans="1:88" s="2" customFormat="1" ht="15" customHeight="1" x14ac:dyDescent="0.25">
      <c r="A32" s="19"/>
      <c r="B32" s="115"/>
      <c r="C32" s="86" t="s">
        <v>12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8"/>
      <c r="CE32" s="116"/>
      <c r="CF32" s="4"/>
      <c r="CG32" s="4"/>
      <c r="CH32" s="4"/>
      <c r="CI32" s="4"/>
      <c r="CJ32" s="116"/>
    </row>
    <row r="33" spans="1:88" s="1" customFormat="1" ht="7.5" customHeight="1" x14ac:dyDescent="0.25">
      <c r="A33" s="19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6"/>
      <c r="CF33" s="50"/>
      <c r="CG33" s="50"/>
      <c r="CH33" s="50"/>
      <c r="CI33" s="50"/>
      <c r="CJ33" s="116"/>
    </row>
    <row r="34" spans="1:88" s="9" customFormat="1" x14ac:dyDescent="0.25">
      <c r="A34" s="19"/>
      <c r="B34" s="11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 t="str">
        <f>$O$8</f>
        <v>Schmiddi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18" t="str">
        <f>$AF$8</f>
        <v>Jule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7"/>
      <c r="AW34" s="118" t="str">
        <f>$AW$8</f>
        <v>Christoph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87"/>
      <c r="BN34" s="74" t="str">
        <f>$BN$8</f>
        <v>Ratze</v>
      </c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116"/>
      <c r="CJ34" s="116"/>
    </row>
    <row r="35" spans="1:88" x14ac:dyDescent="0.25">
      <c r="A35" s="19"/>
      <c r="B35" s="115"/>
      <c r="C35" s="101" t="str">
        <f>" " &amp; $O$8</f>
        <v xml:space="preserve"> Schmiddi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3" t="s">
        <v>13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92">
        <f>IF(ISBLANK(BR16),"",BR16)</f>
        <v>1</v>
      </c>
      <c r="AG35" s="93"/>
      <c r="AH35" s="93"/>
      <c r="AI35" s="93"/>
      <c r="AJ35" s="93"/>
      <c r="AK35" s="93"/>
      <c r="AL35" s="93"/>
      <c r="AM35" s="93" t="s">
        <v>2</v>
      </c>
      <c r="AN35" s="93"/>
      <c r="AO35" s="93"/>
      <c r="AP35" s="93">
        <f>IF(ISBLANK(BZ16),"",BZ16)</f>
        <v>0</v>
      </c>
      <c r="AQ35" s="93"/>
      <c r="AR35" s="93"/>
      <c r="AS35" s="93"/>
      <c r="AT35" s="93"/>
      <c r="AU35" s="93"/>
      <c r="AV35" s="95"/>
      <c r="AW35" s="92">
        <f>IF(ISBLANK(BR18),"",BR18)</f>
        <v>2</v>
      </c>
      <c r="AX35" s="93"/>
      <c r="AY35" s="93"/>
      <c r="AZ35" s="93"/>
      <c r="BA35" s="93"/>
      <c r="BB35" s="93"/>
      <c r="BC35" s="93"/>
      <c r="BD35" s="93" t="s">
        <v>2</v>
      </c>
      <c r="BE35" s="93"/>
      <c r="BF35" s="93"/>
      <c r="BG35" s="93">
        <f>IF(ISBLANK(BZ18),"",BZ18)</f>
        <v>2</v>
      </c>
      <c r="BH35" s="93"/>
      <c r="BI35" s="93"/>
      <c r="BJ35" s="93"/>
      <c r="BK35" s="93"/>
      <c r="BL35" s="93"/>
      <c r="BM35" s="95"/>
      <c r="BN35" s="92">
        <f>IF(ISBLANK(BR27),"",BR27)</f>
        <v>2</v>
      </c>
      <c r="BO35" s="93"/>
      <c r="BP35" s="93"/>
      <c r="BQ35" s="93"/>
      <c r="BR35" s="93"/>
      <c r="BS35" s="93"/>
      <c r="BT35" s="93"/>
      <c r="BU35" s="93" t="s">
        <v>2</v>
      </c>
      <c r="BV35" s="93"/>
      <c r="BW35" s="93"/>
      <c r="BX35" s="93">
        <f>IF(ISBLANK(BZ27),"",BZ27)</f>
        <v>2</v>
      </c>
      <c r="BY35" s="93"/>
      <c r="BZ35" s="93"/>
      <c r="CA35" s="93"/>
      <c r="CB35" s="93"/>
      <c r="CC35" s="93"/>
      <c r="CD35" s="95"/>
      <c r="CE35" s="116"/>
      <c r="CJ35" s="116"/>
    </row>
    <row r="36" spans="1:88" x14ac:dyDescent="0.25">
      <c r="A36" s="19"/>
      <c r="B36" s="115"/>
      <c r="C36" s="101" t="str">
        <f>" " &amp; $AF$8</f>
        <v xml:space="preserve"> Jule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2">
        <f>IF(ISBLANK(BR23),"",BR23)</f>
        <v>4</v>
      </c>
      <c r="P36" s="93"/>
      <c r="Q36" s="93"/>
      <c r="R36" s="93"/>
      <c r="S36" s="93"/>
      <c r="T36" s="93"/>
      <c r="U36" s="93"/>
      <c r="V36" s="93" t="s">
        <v>2</v>
      </c>
      <c r="W36" s="93"/>
      <c r="X36" s="93"/>
      <c r="Y36" s="93">
        <f>IF(ISBLANK(BZ23),"",BZ23)</f>
        <v>1</v>
      </c>
      <c r="Z36" s="93"/>
      <c r="AA36" s="93"/>
      <c r="AB36" s="93"/>
      <c r="AC36" s="93"/>
      <c r="AD36" s="93"/>
      <c r="AE36" s="95"/>
      <c r="AF36" s="73" t="s">
        <v>13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92">
        <f>IF(ISBLANK(BR21),"",BR21)</f>
        <v>1</v>
      </c>
      <c r="AX36" s="93"/>
      <c r="AY36" s="93"/>
      <c r="AZ36" s="93"/>
      <c r="BA36" s="93"/>
      <c r="BB36" s="93"/>
      <c r="BC36" s="93"/>
      <c r="BD36" s="93" t="s">
        <v>2</v>
      </c>
      <c r="BE36" s="93"/>
      <c r="BF36" s="93"/>
      <c r="BG36" s="93">
        <f>IF(ISBLANK(BZ21),"",BZ21)</f>
        <v>0</v>
      </c>
      <c r="BH36" s="93"/>
      <c r="BI36" s="93"/>
      <c r="BJ36" s="93"/>
      <c r="BK36" s="93"/>
      <c r="BL36" s="93"/>
      <c r="BM36" s="95"/>
      <c r="BN36" s="92">
        <f>IF(ISBLANK(BR19),"",BZ19)</f>
        <v>2</v>
      </c>
      <c r="BO36" s="93"/>
      <c r="BP36" s="93"/>
      <c r="BQ36" s="93"/>
      <c r="BR36" s="93"/>
      <c r="BS36" s="93"/>
      <c r="BT36" s="93"/>
      <c r="BU36" s="93" t="s">
        <v>2</v>
      </c>
      <c r="BV36" s="93"/>
      <c r="BW36" s="93"/>
      <c r="BX36" s="93">
        <f>IF(ISBLANK(BZ19),"",BZ19)</f>
        <v>2</v>
      </c>
      <c r="BY36" s="93"/>
      <c r="BZ36" s="93"/>
      <c r="CA36" s="93"/>
      <c r="CB36" s="93"/>
      <c r="CC36" s="93"/>
      <c r="CD36" s="95"/>
      <c r="CE36" s="116"/>
      <c r="CJ36" s="116"/>
    </row>
    <row r="37" spans="1:88" x14ac:dyDescent="0.25">
      <c r="A37" s="19"/>
      <c r="B37" s="115"/>
      <c r="C37" s="101" t="str">
        <f>" " &amp; $AW$8</f>
        <v xml:space="preserve"> Christoph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92">
        <f>IF(ISBLANK(BR25),"",BR25)</f>
        <v>3</v>
      </c>
      <c r="P37" s="93"/>
      <c r="Q37" s="93"/>
      <c r="R37" s="93"/>
      <c r="S37" s="93"/>
      <c r="T37" s="93"/>
      <c r="U37" s="93"/>
      <c r="V37" s="93" t="s">
        <v>2</v>
      </c>
      <c r="W37" s="93"/>
      <c r="X37" s="93"/>
      <c r="Y37" s="93">
        <f>IF(ISBLANK(BZ25),"",BZ25)</f>
        <v>1</v>
      </c>
      <c r="Z37" s="93"/>
      <c r="AA37" s="93"/>
      <c r="AB37" s="93"/>
      <c r="AC37" s="93"/>
      <c r="AD37" s="93"/>
      <c r="AE37" s="95"/>
      <c r="AF37" s="92">
        <f>IF(ISBLANK(BR28),"",BR28)</f>
        <v>1</v>
      </c>
      <c r="AG37" s="93"/>
      <c r="AH37" s="93"/>
      <c r="AI37" s="93"/>
      <c r="AJ37" s="93"/>
      <c r="AK37" s="93"/>
      <c r="AL37" s="93"/>
      <c r="AM37" s="93" t="s">
        <v>2</v>
      </c>
      <c r="AN37" s="93"/>
      <c r="AO37" s="93"/>
      <c r="AP37" s="93">
        <f>IF(ISBLANK(BZ28),"",BZ28)</f>
        <v>1</v>
      </c>
      <c r="AQ37" s="93"/>
      <c r="AR37" s="93"/>
      <c r="AS37" s="93"/>
      <c r="AT37" s="93"/>
      <c r="AU37" s="93"/>
      <c r="AV37" s="95"/>
      <c r="AW37" s="73" t="s">
        <v>13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92">
        <f>IF(ISBLANK(BR17),"",BR17)</f>
        <v>0</v>
      </c>
      <c r="BO37" s="93"/>
      <c r="BP37" s="93"/>
      <c r="BQ37" s="93"/>
      <c r="BR37" s="93"/>
      <c r="BS37" s="93"/>
      <c r="BT37" s="93"/>
      <c r="BU37" s="93" t="s">
        <v>2</v>
      </c>
      <c r="BV37" s="93"/>
      <c r="BW37" s="93"/>
      <c r="BX37" s="93">
        <f>IF(ISBLANK(BZ17),"",BZ17)</f>
        <v>1</v>
      </c>
      <c r="BY37" s="93"/>
      <c r="BZ37" s="93"/>
      <c r="CA37" s="93"/>
      <c r="CB37" s="93"/>
      <c r="CC37" s="93"/>
      <c r="CD37" s="95"/>
      <c r="CE37" s="116"/>
      <c r="CJ37" s="116"/>
    </row>
    <row r="38" spans="1:88" x14ac:dyDescent="0.25">
      <c r="A38" s="19"/>
      <c r="B38" s="115"/>
      <c r="C38" s="101" t="str">
        <f>" " &amp; $BN$8</f>
        <v xml:space="preserve"> Ratze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2">
        <f>IF(ISBLANK(BR20),"",BR20)</f>
        <v>3</v>
      </c>
      <c r="P38" s="93"/>
      <c r="Q38" s="93"/>
      <c r="R38" s="93"/>
      <c r="S38" s="93"/>
      <c r="T38" s="93"/>
      <c r="U38" s="93"/>
      <c r="V38" s="93" t="s">
        <v>2</v>
      </c>
      <c r="W38" s="93"/>
      <c r="X38" s="93"/>
      <c r="Y38" s="93">
        <f>IF(ISBLANK(BZ20),"",BZ20)</f>
        <v>0</v>
      </c>
      <c r="Z38" s="93"/>
      <c r="AA38" s="93"/>
      <c r="AB38" s="93"/>
      <c r="AC38" s="93"/>
      <c r="AD38" s="93"/>
      <c r="AE38" s="95"/>
      <c r="AF38" s="92">
        <f>IF(ISBLANK(BR26),"",BR26)</f>
        <v>2</v>
      </c>
      <c r="AG38" s="93"/>
      <c r="AH38" s="93"/>
      <c r="AI38" s="93"/>
      <c r="AJ38" s="93"/>
      <c r="AK38" s="93"/>
      <c r="AL38" s="93"/>
      <c r="AM38" s="93" t="s">
        <v>2</v>
      </c>
      <c r="AN38" s="93"/>
      <c r="AO38" s="93"/>
      <c r="AP38" s="93">
        <f>IF(ISBLANK(BZ26),"",BZ26)</f>
        <v>1</v>
      </c>
      <c r="AQ38" s="93"/>
      <c r="AR38" s="93"/>
      <c r="AS38" s="93"/>
      <c r="AT38" s="93"/>
      <c r="AU38" s="93"/>
      <c r="AV38" s="95"/>
      <c r="AW38" s="92">
        <f>IF(ISBLANK(BR24),"",BR24)</f>
        <v>2</v>
      </c>
      <c r="AX38" s="93"/>
      <c r="AY38" s="93"/>
      <c r="AZ38" s="93"/>
      <c r="BA38" s="93"/>
      <c r="BB38" s="93"/>
      <c r="BC38" s="93"/>
      <c r="BD38" s="93" t="s">
        <v>2</v>
      </c>
      <c r="BE38" s="93"/>
      <c r="BF38" s="93"/>
      <c r="BG38" s="93">
        <f>IF(ISBLANK(BZ24),"",BZ24)</f>
        <v>1</v>
      </c>
      <c r="BH38" s="93"/>
      <c r="BI38" s="93"/>
      <c r="BJ38" s="93"/>
      <c r="BK38" s="93"/>
      <c r="BL38" s="93"/>
      <c r="BM38" s="95"/>
      <c r="BN38" s="73" t="s">
        <v>13</v>
      </c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5"/>
      <c r="CE38" s="116"/>
      <c r="CJ38" s="116"/>
    </row>
    <row r="39" spans="1:88" s="1" customFormat="1" ht="7.5" customHeight="1" x14ac:dyDescent="0.25">
      <c r="A39" s="1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9"/>
      <c r="CF39" s="50"/>
      <c r="CG39" s="50"/>
      <c r="CH39" s="50"/>
      <c r="CI39" s="50"/>
      <c r="CJ39" s="116"/>
    </row>
    <row r="40" spans="1:88" s="1" customFormat="1" ht="11.25" hidden="1" customHeight="1" x14ac:dyDescent="0.25">
      <c r="A40" s="1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50"/>
      <c r="CG40" s="50"/>
      <c r="CH40" s="50"/>
      <c r="CI40" s="50"/>
      <c r="CJ40" s="116"/>
    </row>
    <row r="41" spans="1:88" s="1" customFormat="1" ht="7.5" hidden="1" customHeight="1" x14ac:dyDescent="0.25">
      <c r="A41" s="19"/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4"/>
      <c r="CF41" s="50"/>
      <c r="CG41" s="50"/>
      <c r="CH41" s="50"/>
      <c r="CI41" s="50"/>
      <c r="CJ41" s="116"/>
    </row>
    <row r="42" spans="1:88" s="1" customFormat="1" ht="15" hidden="1" customHeight="1" x14ac:dyDescent="0.25">
      <c r="A42" s="19"/>
      <c r="B42" s="115"/>
      <c r="C42" s="86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8"/>
      <c r="CE42" s="116"/>
      <c r="CF42" s="50"/>
      <c r="CG42" s="50"/>
      <c r="CH42" s="50"/>
      <c r="CI42" s="50"/>
      <c r="CJ42" s="116"/>
    </row>
    <row r="43" spans="1:88" s="1" customFormat="1" ht="7.5" hidden="1" customHeight="1" x14ac:dyDescent="0.25">
      <c r="A43" s="1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6"/>
      <c r="CF43" s="50"/>
      <c r="CG43" s="50"/>
      <c r="CH43" s="50"/>
      <c r="CI43" s="50"/>
      <c r="CJ43" s="116"/>
    </row>
    <row r="44" spans="1:88" s="3" customFormat="1" ht="11.25" hidden="1" customHeight="1" x14ac:dyDescent="0.25">
      <c r="A44" s="19"/>
      <c r="B44" s="115"/>
      <c r="C44" s="117" t="s">
        <v>15</v>
      </c>
      <c r="D44" s="117"/>
      <c r="E44" s="117"/>
      <c r="F44" s="117"/>
      <c r="G44" s="117"/>
      <c r="H44" s="101" t="str">
        <f>" Spieler"</f>
        <v xml:space="preserve"> Spieler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17" t="s">
        <v>16</v>
      </c>
      <c r="U44" s="117"/>
      <c r="V44" s="117"/>
      <c r="W44" s="117"/>
      <c r="X44" s="117"/>
      <c r="Y44" s="73"/>
      <c r="Z44" s="118" t="s">
        <v>17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 t="s">
        <v>18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75" t="s">
        <v>19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 t="s">
        <v>20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73"/>
      <c r="BS44" s="120" t="s">
        <v>21</v>
      </c>
      <c r="BT44" s="117"/>
      <c r="BU44" s="117"/>
      <c r="BV44" s="117"/>
      <c r="BW44" s="117"/>
      <c r="BX44" s="73" t="s">
        <v>22</v>
      </c>
      <c r="BY44" s="74"/>
      <c r="BZ44" s="74"/>
      <c r="CA44" s="74"/>
      <c r="CB44" s="96" t="s">
        <v>56</v>
      </c>
      <c r="CC44" s="74"/>
      <c r="CD44" s="75"/>
      <c r="CE44" s="116"/>
      <c r="CF44" s="5"/>
      <c r="CG44" s="5"/>
      <c r="CH44" s="5"/>
      <c r="CI44" s="5"/>
      <c r="CJ44" s="116"/>
    </row>
    <row r="45" spans="1:88" s="1" customFormat="1" ht="11.25" hidden="1" customHeight="1" x14ac:dyDescent="0.25">
      <c r="A45" s="19"/>
      <c r="B45" s="115"/>
      <c r="C45" s="206">
        <f>IF(BX45="","",RANK(BX45,BX$45:BX$48,0)+ROW(A1)%%)</f>
        <v>3.0001000000000002</v>
      </c>
      <c r="D45" s="207"/>
      <c r="E45" s="207"/>
      <c r="F45" s="207"/>
      <c r="G45" s="208"/>
      <c r="H45" s="183" t="str">
        <f>" " &amp; $O$8</f>
        <v xml:space="preserve"> Schmiddi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92">
        <f>CF16+CF18+CF20+CF23+CF25+CF27</f>
        <v>6</v>
      </c>
      <c r="U45" s="93"/>
      <c r="V45" s="93"/>
      <c r="W45" s="93"/>
      <c r="X45" s="93"/>
      <c r="Y45" s="95"/>
      <c r="Z45" s="113">
        <f>CG16+CG18+CI20+CI23+CI25+CG27</f>
        <v>1</v>
      </c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4">
        <f>CH16+CH18+CH20+CH23+CH25+CH27</f>
        <v>2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111"/>
      <c r="AV45" s="94">
        <f>CI16+CI18+CG20+CG23+CG25+CI27</f>
        <v>3</v>
      </c>
      <c r="AW45" s="93"/>
      <c r="AX45" s="93"/>
      <c r="AY45" s="93"/>
      <c r="AZ45" s="93"/>
      <c r="BA45" s="93"/>
      <c r="BB45" s="93"/>
      <c r="BC45" s="93"/>
      <c r="BD45" s="93"/>
      <c r="BE45" s="93"/>
      <c r="BF45" s="111"/>
      <c r="BG45" s="92">
        <f>BR16+BR18+BZ20+BZ23+BZ25+BR27</f>
        <v>7</v>
      </c>
      <c r="BH45" s="93"/>
      <c r="BI45" s="93"/>
      <c r="BJ45" s="93"/>
      <c r="BK45" s="93"/>
      <c r="BL45" s="93" t="s">
        <v>2</v>
      </c>
      <c r="BM45" s="93"/>
      <c r="BN45" s="93">
        <f>BZ16+BZ18+BR20+BR23+BR25+BZ27</f>
        <v>14</v>
      </c>
      <c r="BO45" s="93"/>
      <c r="BP45" s="93"/>
      <c r="BQ45" s="93"/>
      <c r="BR45" s="111"/>
      <c r="BS45" s="94">
        <f>BG45-BN45</f>
        <v>-7</v>
      </c>
      <c r="BT45" s="93"/>
      <c r="BU45" s="93"/>
      <c r="BV45" s="93"/>
      <c r="BW45" s="93"/>
      <c r="BX45" s="206">
        <f>(Z45*3)+AK45</f>
        <v>5</v>
      </c>
      <c r="BY45" s="207"/>
      <c r="BZ45" s="207"/>
      <c r="CA45" s="207"/>
      <c r="CB45" s="209">
        <f>BX45+ROW()/1000</f>
        <v>5.0449999999999999</v>
      </c>
      <c r="CC45" s="210"/>
      <c r="CD45" s="211"/>
      <c r="CE45" s="116"/>
      <c r="CF45" s="50"/>
      <c r="CG45" s="50"/>
      <c r="CH45" s="50"/>
      <c r="CI45" s="50"/>
      <c r="CJ45" s="116"/>
    </row>
    <row r="46" spans="1:88" s="1" customFormat="1" ht="11.25" hidden="1" customHeight="1" x14ac:dyDescent="0.25">
      <c r="A46" s="19"/>
      <c r="B46" s="115"/>
      <c r="C46" s="206">
        <f>IF(BX46="","",RANK(BX46,BX$45:BX$48,0)+ROW(A2)%%)</f>
        <v>2.0002</v>
      </c>
      <c r="D46" s="207"/>
      <c r="E46" s="207"/>
      <c r="F46" s="207"/>
      <c r="G46" s="208"/>
      <c r="H46" s="183" t="str">
        <f>" " &amp; $AF$8</f>
        <v xml:space="preserve"> Jule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92">
        <f>CF16+CF19+CF21+CF23+CF26+CF28</f>
        <v>6</v>
      </c>
      <c r="U46" s="93"/>
      <c r="V46" s="93"/>
      <c r="W46" s="93"/>
      <c r="X46" s="93"/>
      <c r="Y46" s="95"/>
      <c r="Z46" s="113">
        <f>CI16+CG19+CG21+CG23+CI26+CI28</f>
        <v>2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4">
        <f>CH16+CH19+CH21+CH23+CH26+CH28</f>
        <v>1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111"/>
      <c r="AV46" s="94">
        <f>CG16+CI19+CI21+CI23+CG26+CG28</f>
        <v>3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111"/>
      <c r="BG46" s="92">
        <f>BZ16+BR19+BR21+BR23+BZ26+BZ28</f>
        <v>8</v>
      </c>
      <c r="BH46" s="93"/>
      <c r="BI46" s="93"/>
      <c r="BJ46" s="93"/>
      <c r="BK46" s="93"/>
      <c r="BL46" s="93" t="s">
        <v>2</v>
      </c>
      <c r="BM46" s="93"/>
      <c r="BN46" s="93">
        <f>BR16+BZ19+BZ21+BZ23+BR26+BR28</f>
        <v>7</v>
      </c>
      <c r="BO46" s="93"/>
      <c r="BP46" s="93"/>
      <c r="BQ46" s="93"/>
      <c r="BR46" s="111"/>
      <c r="BS46" s="94">
        <f>BG46-BN46</f>
        <v>1</v>
      </c>
      <c r="BT46" s="93"/>
      <c r="BU46" s="93"/>
      <c r="BV46" s="93"/>
      <c r="BW46" s="93"/>
      <c r="BX46" s="206">
        <f>(Z46*3)+AK46</f>
        <v>7</v>
      </c>
      <c r="BY46" s="207"/>
      <c r="BZ46" s="207"/>
      <c r="CA46" s="207"/>
      <c r="CB46" s="209">
        <f>BX46+ROW()/1000</f>
        <v>7.0460000000000003</v>
      </c>
      <c r="CC46" s="210"/>
      <c r="CD46" s="211"/>
      <c r="CE46" s="116"/>
      <c r="CF46" s="50"/>
      <c r="CG46" s="50"/>
      <c r="CH46" s="50"/>
      <c r="CI46" s="50"/>
      <c r="CJ46" s="116"/>
    </row>
    <row r="47" spans="1:88" s="1" customFormat="1" ht="11.25" hidden="1" customHeight="1" x14ac:dyDescent="0.25">
      <c r="A47" s="19"/>
      <c r="B47" s="115"/>
      <c r="C47" s="206">
        <f>IF(BX47="","",RANK(BX47,BX$45:BX$48,0)+ROW(A3)%%)</f>
        <v>3.0003000000000002</v>
      </c>
      <c r="D47" s="207"/>
      <c r="E47" s="207"/>
      <c r="F47" s="207"/>
      <c r="G47" s="208"/>
      <c r="H47" s="183" t="str">
        <f>" " &amp; $AW$8</f>
        <v xml:space="preserve"> Christoph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92">
        <f>CF17+CF18+CF21+CF24+CF25+CF28</f>
        <v>6</v>
      </c>
      <c r="U47" s="93"/>
      <c r="V47" s="93"/>
      <c r="W47" s="93"/>
      <c r="X47" s="93"/>
      <c r="Y47" s="95"/>
      <c r="Z47" s="113">
        <f>CG17+CI18+CI21+CI24+CG25+CG28</f>
        <v>1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4">
        <f>CH17+CH18+CH21+CH24+CH25+CH28</f>
        <v>2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111"/>
      <c r="AV47" s="94">
        <f>CI17+CG18+CG21+CG24+CI25+CI28</f>
        <v>3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111"/>
      <c r="BG47" s="92">
        <f>BR17+BZ18+BZ21+BZ24+BR25+BR28</f>
        <v>7</v>
      </c>
      <c r="BH47" s="93"/>
      <c r="BI47" s="93"/>
      <c r="BJ47" s="93"/>
      <c r="BK47" s="93"/>
      <c r="BL47" s="93" t="s">
        <v>2</v>
      </c>
      <c r="BM47" s="93"/>
      <c r="BN47" s="93">
        <f>BZ17+BR18+BR21+BR24+BZ25+BZ28</f>
        <v>8</v>
      </c>
      <c r="BO47" s="93"/>
      <c r="BP47" s="93"/>
      <c r="BQ47" s="93"/>
      <c r="BR47" s="111"/>
      <c r="BS47" s="94">
        <f>BG47-BN47</f>
        <v>-1</v>
      </c>
      <c r="BT47" s="93"/>
      <c r="BU47" s="93"/>
      <c r="BV47" s="93"/>
      <c r="BW47" s="93"/>
      <c r="BX47" s="206">
        <f>(Z47*3)+AK47</f>
        <v>5</v>
      </c>
      <c r="BY47" s="207"/>
      <c r="BZ47" s="207"/>
      <c r="CA47" s="207"/>
      <c r="CB47" s="209">
        <f>BX47+ROW()/1000</f>
        <v>5.0469999999999997</v>
      </c>
      <c r="CC47" s="210"/>
      <c r="CD47" s="211"/>
      <c r="CE47" s="116"/>
      <c r="CF47" s="50"/>
      <c r="CG47" s="50"/>
      <c r="CH47" s="50"/>
      <c r="CI47" s="50"/>
      <c r="CJ47" s="116"/>
    </row>
    <row r="48" spans="1:88" s="1" customFormat="1" ht="11.25" hidden="1" customHeight="1" x14ac:dyDescent="0.25">
      <c r="A48" s="19"/>
      <c r="B48" s="115"/>
      <c r="C48" s="206">
        <f>IF(BX48="","",RANK(BX48,BX$45:BX$48,0)+ROW(A4)%%)</f>
        <v>1.0004</v>
      </c>
      <c r="D48" s="207"/>
      <c r="E48" s="207"/>
      <c r="F48" s="207"/>
      <c r="G48" s="208"/>
      <c r="H48" s="183" t="str">
        <f>" " &amp; $BN$8</f>
        <v xml:space="preserve"> Ratze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92">
        <f>CF17+CF19+CF20+CF24+CF26+CF27</f>
        <v>6</v>
      </c>
      <c r="U48" s="93"/>
      <c r="V48" s="93"/>
      <c r="W48" s="93"/>
      <c r="X48" s="93"/>
      <c r="Y48" s="95"/>
      <c r="Z48" s="92">
        <f>CI17+CI19+CG20+CG24+CG26+CI27</f>
        <v>5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>
        <f>CH17+CH19+CH20+CH24+CH26+CH27</f>
        <v>1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111"/>
      <c r="AV48" s="94">
        <f>CG17+CG19+CI20+CI24+CI26+CG27</f>
        <v>0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11"/>
      <c r="BG48" s="92">
        <f>BZ17+BZ19+BR20+BR24+BR26+BZ27</f>
        <v>12</v>
      </c>
      <c r="BH48" s="93"/>
      <c r="BI48" s="93"/>
      <c r="BJ48" s="93"/>
      <c r="BK48" s="93"/>
      <c r="BL48" s="93" t="s">
        <v>2</v>
      </c>
      <c r="BM48" s="93"/>
      <c r="BN48" s="93">
        <f>BR17+BR19+BZ20+BZ24+BZ26+BR27</f>
        <v>5</v>
      </c>
      <c r="BO48" s="93"/>
      <c r="BP48" s="93"/>
      <c r="BQ48" s="93"/>
      <c r="BR48" s="111"/>
      <c r="BS48" s="94">
        <f>BG48-BN48</f>
        <v>7</v>
      </c>
      <c r="BT48" s="93"/>
      <c r="BU48" s="93"/>
      <c r="BV48" s="93"/>
      <c r="BW48" s="93"/>
      <c r="BX48" s="206">
        <f>(Z48*3)+AK48</f>
        <v>16</v>
      </c>
      <c r="BY48" s="207"/>
      <c r="BZ48" s="207"/>
      <c r="CA48" s="207"/>
      <c r="CB48" s="209">
        <f>BX48+ROW()/1000</f>
        <v>16.047999999999998</v>
      </c>
      <c r="CC48" s="210"/>
      <c r="CD48" s="211"/>
      <c r="CE48" s="116"/>
      <c r="CF48" s="50"/>
      <c r="CG48" s="50"/>
      <c r="CH48" s="50"/>
      <c r="CI48" s="50"/>
      <c r="CJ48" s="116"/>
    </row>
    <row r="49" spans="1:88" s="1" customFormat="1" ht="7.5" hidden="1" customHeight="1" x14ac:dyDescent="0.25">
      <c r="A49" s="1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50"/>
      <c r="CG49" s="50"/>
      <c r="CH49" s="50"/>
      <c r="CI49" s="50"/>
      <c r="CJ49" s="116"/>
    </row>
    <row r="50" spans="1:88" s="1" customFormat="1" ht="11.25" customHeight="1" x14ac:dyDescent="0.25">
      <c r="A50" s="1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50"/>
      <c r="CG50" s="50"/>
      <c r="CH50" s="50"/>
      <c r="CI50" s="50"/>
      <c r="CJ50" s="116"/>
    </row>
    <row r="51" spans="1:88" s="1" customFormat="1" ht="7.5" customHeight="1" x14ac:dyDescent="0.25">
      <c r="A51" s="19"/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4"/>
      <c r="CF51" s="50"/>
      <c r="CG51" s="50"/>
      <c r="CH51" s="50"/>
      <c r="CI51" s="50"/>
      <c r="CJ51" s="116"/>
    </row>
    <row r="52" spans="1:88" s="1" customFormat="1" ht="15" customHeight="1" x14ac:dyDescent="0.25">
      <c r="A52" s="19"/>
      <c r="B52" s="115"/>
      <c r="C52" s="86" t="s">
        <v>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8"/>
      <c r="CE52" s="116"/>
      <c r="CF52" s="50"/>
      <c r="CG52" s="50"/>
      <c r="CH52" s="50"/>
      <c r="CI52" s="50"/>
      <c r="CJ52" s="116"/>
    </row>
    <row r="53" spans="1:88" s="1" customFormat="1" ht="7.5" customHeight="1" x14ac:dyDescent="0.25">
      <c r="A53" s="19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50"/>
      <c r="CG53" s="50"/>
      <c r="CH53" s="50"/>
      <c r="CI53" s="50"/>
      <c r="CJ53" s="116"/>
    </row>
    <row r="54" spans="1:88" s="3" customFormat="1" ht="11.25" customHeight="1" x14ac:dyDescent="0.25">
      <c r="A54" s="19"/>
      <c r="B54" s="115"/>
      <c r="C54" s="117" t="s">
        <v>15</v>
      </c>
      <c r="D54" s="117"/>
      <c r="E54" s="117"/>
      <c r="F54" s="117"/>
      <c r="G54" s="117"/>
      <c r="H54" s="101" t="str">
        <f>" Spieler"</f>
        <v xml:space="preserve"> Spieler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 t="s">
        <v>16</v>
      </c>
      <c r="U54" s="117"/>
      <c r="V54" s="117"/>
      <c r="W54" s="117"/>
      <c r="X54" s="117"/>
      <c r="Y54" s="73"/>
      <c r="Z54" s="118" t="s">
        <v>17</v>
      </c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 t="s">
        <v>18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75" t="s">
        <v>19</v>
      </c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 t="s">
        <v>20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73"/>
      <c r="BS54" s="120" t="s">
        <v>21</v>
      </c>
      <c r="BT54" s="117"/>
      <c r="BU54" s="117"/>
      <c r="BV54" s="117"/>
      <c r="BW54" s="117"/>
      <c r="BX54" s="117" t="s">
        <v>22</v>
      </c>
      <c r="BY54" s="117"/>
      <c r="BZ54" s="117"/>
      <c r="CA54" s="117"/>
      <c r="CB54" s="117"/>
      <c r="CC54" s="117"/>
      <c r="CD54" s="117"/>
      <c r="CE54" s="116"/>
      <c r="CF54" s="5"/>
      <c r="CG54" s="5"/>
      <c r="CH54" s="5"/>
      <c r="CI54" s="5"/>
      <c r="CJ54" s="116"/>
    </row>
    <row r="55" spans="1:88" s="1" customFormat="1" ht="11.25" customHeight="1" x14ac:dyDescent="0.25">
      <c r="A55" s="19"/>
      <c r="B55" s="115"/>
      <c r="C55" s="203">
        <f>INDEX($C$45:$C$48,MATCH(LARGE($CB$45:$CB$48,ROW(A1)),$CB$45:$CB$48,0),1)</f>
        <v>1.0004</v>
      </c>
      <c r="D55" s="204"/>
      <c r="E55" s="204"/>
      <c r="F55" s="204"/>
      <c r="G55" s="205"/>
      <c r="H55" s="183" t="str">
        <f>" " &amp; INDEX($H$45:$H$48,MATCH(LARGE($CB$45:$CB$48,ROW(A1)),$CB$45:$CB$48,0),1)</f>
        <v xml:space="preserve">  Ratze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INDEX($T$45:$T$48,MATCH(LARGE($CB$45:$CB$48,ROW(A1)),$CB$45:$CB$48,0),1)</f>
        <v>6</v>
      </c>
      <c r="U55" s="93"/>
      <c r="V55" s="93"/>
      <c r="W55" s="93"/>
      <c r="X55" s="93"/>
      <c r="Y55" s="95"/>
      <c r="Z55" s="92">
        <f>INDEX($Z$45:$Z$48,MATCH(LARGE($CB$45:$CB$48,ROW(A1)),$CB$45:$CB$48,0),1)</f>
        <v>5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111"/>
      <c r="AK55" s="94">
        <f>INDEX($AK$45:$AK$48,MATCH(LARGE($CB$45:$CB$48,ROW(A1)),$CB$45:$CB$48,0),1)</f>
        <v>1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INDEX($AV$45:$AV$48,MATCH(LARGE($CB$45:$CB$48,ROW(A1)),$CB$45:$CB$48,0),1)</f>
        <v>0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INDEX($BG$45:$BG$48,MATCH(LARGE($CB$45:$CB$48,ROW(A1)),$CB$45:$CB$48,0),1)</f>
        <v>12</v>
      </c>
      <c r="BH55" s="93"/>
      <c r="BI55" s="93"/>
      <c r="BJ55" s="93"/>
      <c r="BK55" s="93"/>
      <c r="BL55" s="93" t="s">
        <v>2</v>
      </c>
      <c r="BM55" s="93"/>
      <c r="BN55" s="93">
        <f>INDEX($BN$45:$BN$48,MATCH(LARGE($CB$45:$CB$48,ROW(A1)),$CB$45:$CB$48,0),1)</f>
        <v>5</v>
      </c>
      <c r="BO55" s="93"/>
      <c r="BP55" s="93"/>
      <c r="BQ55" s="93"/>
      <c r="BR55" s="111"/>
      <c r="BS55" s="94">
        <f>INDEX($BS$45:$BS$48,MATCH(LARGE($CB$45:$CB$48,ROW(A1)),$CB$45:$CB$48,0),1)</f>
        <v>7</v>
      </c>
      <c r="BT55" s="93"/>
      <c r="BU55" s="93"/>
      <c r="BV55" s="93"/>
      <c r="BW55" s="93"/>
      <c r="BX55" s="206">
        <f>INDEX($BX$45:$BX$48,MATCH(LARGE($CB$45:$CB$48,ROW(A1)),$CB$45:$CB$48,0),1)</f>
        <v>16</v>
      </c>
      <c r="BY55" s="207"/>
      <c r="BZ55" s="207"/>
      <c r="CA55" s="207"/>
      <c r="CB55" s="207"/>
      <c r="CC55" s="207"/>
      <c r="CD55" s="208"/>
      <c r="CE55" s="116"/>
      <c r="CF55" s="50"/>
      <c r="CG55" s="50"/>
      <c r="CH55" s="50"/>
      <c r="CI55" s="50"/>
      <c r="CJ55" s="116"/>
    </row>
    <row r="56" spans="1:88" s="1" customFormat="1" ht="11.25" customHeight="1" x14ac:dyDescent="0.25">
      <c r="A56" s="19"/>
      <c r="B56" s="115"/>
      <c r="C56" s="203">
        <f>INDEX($C$45:$C$48,MATCH(LARGE($CB$45:$CB$48,ROW(A2)),$CB$45:$CB$48,0),1)</f>
        <v>2.0002</v>
      </c>
      <c r="D56" s="204"/>
      <c r="E56" s="204"/>
      <c r="F56" s="204"/>
      <c r="G56" s="205"/>
      <c r="H56" s="183" t="str">
        <f>" " &amp; INDEX($H$45:$H$48,MATCH(LARGE($CB$45:$CB$48,ROW(A2)),$CB$45:$CB$48,0),1)</f>
        <v xml:space="preserve">  Jule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INDEX($T$45:$T$48,MATCH(LARGE($CB$45:$CB$48,ROW(A2)),$CB$45:$CB$48,0),1)</f>
        <v>6</v>
      </c>
      <c r="U56" s="93"/>
      <c r="V56" s="93"/>
      <c r="W56" s="93"/>
      <c r="X56" s="93"/>
      <c r="Y56" s="95"/>
      <c r="Z56" s="92">
        <f>INDEX($Z$45:$Z$48,MATCH(LARGE($CB$45:$CB$48,ROW(A2)),$CB$45:$CB$48,0),1)</f>
        <v>2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111"/>
      <c r="AK56" s="94">
        <f>INDEX($AK$45:$AK$48,MATCH(LARGE($CB$45:$CB$48,ROW(A2)),$CB$45:$CB$48,0),1)</f>
        <v>1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INDEX($AV$45:$AV$48,MATCH(LARGE($CB$45:$CB$48,ROW(A2)),$CB$45:$CB$48,0),1)</f>
        <v>3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INDEX($BG$45:$BG$48,MATCH(LARGE($CB$45:$CB$48,ROW(A2)),$CB$45:$CB$48,0),1)</f>
        <v>8</v>
      </c>
      <c r="BH56" s="93"/>
      <c r="BI56" s="93"/>
      <c r="BJ56" s="93"/>
      <c r="BK56" s="93"/>
      <c r="BL56" s="93" t="s">
        <v>2</v>
      </c>
      <c r="BM56" s="93"/>
      <c r="BN56" s="93">
        <f>INDEX($BN$45:$BN$48,MATCH(LARGE($CB$45:$CB$48,ROW(A2)),$CB$45:$CB$48,0),1)</f>
        <v>7</v>
      </c>
      <c r="BO56" s="93"/>
      <c r="BP56" s="93"/>
      <c r="BQ56" s="93"/>
      <c r="BR56" s="111"/>
      <c r="BS56" s="94">
        <f>INDEX($BS$45:$BS$48,MATCH(LARGE($CB$45:$CB$48,ROW(A2)),$CB$45:$CB$48,0),1)</f>
        <v>1</v>
      </c>
      <c r="BT56" s="93"/>
      <c r="BU56" s="93"/>
      <c r="BV56" s="93"/>
      <c r="BW56" s="93"/>
      <c r="BX56" s="206">
        <f>INDEX($BX$45:$BX$48,MATCH(LARGE($CB$45:$CB$48,ROW(A2)),$CB$45:$CB$48,0),1)</f>
        <v>7</v>
      </c>
      <c r="BY56" s="207"/>
      <c r="BZ56" s="207"/>
      <c r="CA56" s="207"/>
      <c r="CB56" s="207"/>
      <c r="CC56" s="207"/>
      <c r="CD56" s="208"/>
      <c r="CE56" s="116"/>
      <c r="CF56" s="50"/>
      <c r="CG56" s="50"/>
      <c r="CH56" s="50"/>
      <c r="CI56" s="50"/>
      <c r="CJ56" s="116"/>
    </row>
    <row r="57" spans="1:88" s="1" customFormat="1" ht="11.25" customHeight="1" x14ac:dyDescent="0.25">
      <c r="A57" s="19"/>
      <c r="B57" s="115"/>
      <c r="C57" s="203">
        <f>INDEX($C$45:$C$48,MATCH(LARGE($CB$45:$CB$48,ROW(A3)),$CB$45:$CB$48,0),1)</f>
        <v>3.0003000000000002</v>
      </c>
      <c r="D57" s="204"/>
      <c r="E57" s="204"/>
      <c r="F57" s="204"/>
      <c r="G57" s="205"/>
      <c r="H57" s="183" t="str">
        <f>" " &amp; INDEX($H$45:$H$48,MATCH(LARGE($CB$45:$CB$48,ROW(A3)),$CB$45:$CB$48,0),1)</f>
        <v xml:space="preserve">  Christoph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INDEX($T$45:$T$48,MATCH(LARGE($CB$45:$CB$48,ROW(A3)),$CB$45:$CB$48,0),1)</f>
        <v>6</v>
      </c>
      <c r="U57" s="93"/>
      <c r="V57" s="93"/>
      <c r="W57" s="93"/>
      <c r="X57" s="93"/>
      <c r="Y57" s="95"/>
      <c r="Z57" s="92">
        <f>INDEX($Z$45:$Z$48,MATCH(LARGE($CB$45:$CB$48,ROW(A3)),$CB$45:$CB$48,0),1)</f>
        <v>1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111"/>
      <c r="AK57" s="94">
        <f>INDEX($AK$45:$AK$48,MATCH(LARGE($CB$45:$CB$48,ROW(A3)),$CB$45:$CB$48,0),1)</f>
        <v>2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INDEX($AV$45:$AV$48,MATCH(LARGE($CB$45:$CB$48,ROW(A3)),$CB$45:$CB$48,0),1)</f>
        <v>3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INDEX($BG$45:$BG$48,MATCH(LARGE($CB$45:$CB$48,ROW(A3)),$CB$45:$CB$48,0),1)</f>
        <v>7</v>
      </c>
      <c r="BH57" s="93"/>
      <c r="BI57" s="93"/>
      <c r="BJ57" s="93"/>
      <c r="BK57" s="93"/>
      <c r="BL57" s="93" t="s">
        <v>2</v>
      </c>
      <c r="BM57" s="93"/>
      <c r="BN57" s="93">
        <f>INDEX($BN$45:$BN$48,MATCH(LARGE($CB$45:$CB$48,ROW(A3)),$CB$45:$CB$48,0),1)</f>
        <v>8</v>
      </c>
      <c r="BO57" s="93"/>
      <c r="BP57" s="93"/>
      <c r="BQ57" s="93"/>
      <c r="BR57" s="111"/>
      <c r="BS57" s="94">
        <f>INDEX($BS$45:$BS$48,MATCH(LARGE($CB$45:$CB$48,ROW(A3)),$CB$45:$CB$48,0),1)</f>
        <v>-1</v>
      </c>
      <c r="BT57" s="93"/>
      <c r="BU57" s="93"/>
      <c r="BV57" s="93"/>
      <c r="BW57" s="93"/>
      <c r="BX57" s="206">
        <f>INDEX($BX$45:$BX$48,MATCH(LARGE($CB$45:$CB$48,ROW(A3)),$CB$45:$CB$48,0),1)</f>
        <v>5</v>
      </c>
      <c r="BY57" s="207"/>
      <c r="BZ57" s="207"/>
      <c r="CA57" s="207"/>
      <c r="CB57" s="207"/>
      <c r="CC57" s="207"/>
      <c r="CD57" s="208"/>
      <c r="CE57" s="116"/>
      <c r="CF57" s="50"/>
      <c r="CG57" s="50"/>
      <c r="CH57" s="50"/>
      <c r="CI57" s="50"/>
      <c r="CJ57" s="116"/>
    </row>
    <row r="58" spans="1:88" s="1" customFormat="1" ht="11.25" customHeight="1" x14ac:dyDescent="0.25">
      <c r="A58" s="19"/>
      <c r="B58" s="115"/>
      <c r="C58" s="203">
        <f>INDEX($C$45:$C$48,MATCH(LARGE($CB$45:$CB$48,ROW(A4)),$CB$45:$CB$48,0),1)</f>
        <v>3.0001000000000002</v>
      </c>
      <c r="D58" s="204"/>
      <c r="E58" s="204"/>
      <c r="F58" s="204"/>
      <c r="G58" s="205"/>
      <c r="H58" s="183" t="str">
        <f>" " &amp; INDEX($H$45:$H$48,MATCH(LARGE($CB$45:$CB$48,ROW(A4)),$CB$45:$CB$48,0),1)</f>
        <v xml:space="preserve">  Schmiddi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INDEX($T$45:$T$48,MATCH(LARGE($CB$45:$CB$48,ROW(A4)),$CB$45:$CB$48,0),1)</f>
        <v>6</v>
      </c>
      <c r="U58" s="93"/>
      <c r="V58" s="93"/>
      <c r="W58" s="93"/>
      <c r="X58" s="93"/>
      <c r="Y58" s="95"/>
      <c r="Z58" s="92">
        <f>INDEX($Z$45:$Z$48,MATCH(LARGE($CB$45:$CB$48,ROW(A4)),$CB$45:$CB$48,0),1)</f>
        <v>1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INDEX($AK$45:$AK$48,MATCH(LARGE($CB$45:$CB$48,ROW(A4)),$CB$45:$CB$48,0),1)</f>
        <v>2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INDEX($AV$45:$AV$48,MATCH(LARGE($CB$45:$CB$48,ROW(A4)),$CB$45:$CB$48,0),1)</f>
        <v>3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INDEX($BG$45:$BG$48,MATCH(LARGE($CB$45:$CB$48,ROW(A4)),$CB$45:$CB$48,0),1)</f>
        <v>7</v>
      </c>
      <c r="BH58" s="93"/>
      <c r="BI58" s="93"/>
      <c r="BJ58" s="93"/>
      <c r="BK58" s="93"/>
      <c r="BL58" s="93" t="s">
        <v>2</v>
      </c>
      <c r="BM58" s="93"/>
      <c r="BN58" s="93">
        <f>INDEX($BN$45:$BN$48,MATCH(LARGE($CB$45:$CB$48,ROW(A4)),$CB$45:$CB$48,0),1)</f>
        <v>14</v>
      </c>
      <c r="BO58" s="93"/>
      <c r="BP58" s="93"/>
      <c r="BQ58" s="93"/>
      <c r="BR58" s="111"/>
      <c r="BS58" s="94">
        <f>INDEX($BS$45:$BS$48,MATCH(LARGE($CB$45:$CB$48,ROW(A4)),$CB$45:$CB$48,0),1)</f>
        <v>-7</v>
      </c>
      <c r="BT58" s="93"/>
      <c r="BU58" s="93"/>
      <c r="BV58" s="93"/>
      <c r="BW58" s="93"/>
      <c r="BX58" s="206">
        <f>INDEX($BX$45:$BX$48,MATCH(LARGE($CB$45:$CB$48,ROW(A4)),$CB$45:$CB$48,0),1)</f>
        <v>5</v>
      </c>
      <c r="BY58" s="207"/>
      <c r="BZ58" s="207"/>
      <c r="CA58" s="207"/>
      <c r="CB58" s="207"/>
      <c r="CC58" s="207"/>
      <c r="CD58" s="208"/>
      <c r="CE58" s="116"/>
      <c r="CF58" s="50"/>
      <c r="CG58" s="50"/>
      <c r="CH58" s="50"/>
      <c r="CI58" s="50"/>
      <c r="CJ58" s="116"/>
    </row>
    <row r="59" spans="1:88" s="1" customFormat="1" ht="7.5" customHeight="1" x14ac:dyDescent="0.25">
      <c r="A59" s="19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50"/>
      <c r="CG59" s="50"/>
      <c r="CH59" s="50"/>
      <c r="CI59" s="50"/>
      <c r="CJ59" s="116"/>
    </row>
    <row r="60" spans="1:88" s="1" customFormat="1" ht="7.5" customHeigh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9"/>
    </row>
  </sheetData>
  <sheetProtection sheet="1" objects="1" scenarios="1" selectLockedCells="1"/>
  <mergeCells count="352">
    <mergeCell ref="B9:CE9"/>
    <mergeCell ref="B10:CE10"/>
    <mergeCell ref="B11:CE11"/>
    <mergeCell ref="B12:B28"/>
    <mergeCell ref="C12:CD12"/>
    <mergeCell ref="BR17:BV17"/>
    <mergeCell ref="BW17:BY17"/>
    <mergeCell ref="BZ17:CD17"/>
    <mergeCell ref="R16:R21"/>
    <mergeCell ref="S16:W16"/>
    <mergeCell ref="CE12:CE2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1"/>
    <mergeCell ref="G16:G21"/>
    <mergeCell ref="H16:K16"/>
    <mergeCell ref="L16:L21"/>
    <mergeCell ref="A1:CJ1"/>
    <mergeCell ref="B2:CE2"/>
    <mergeCell ref="CJ2:CJ59"/>
    <mergeCell ref="B3:CE3"/>
    <mergeCell ref="B4:CE4"/>
    <mergeCell ref="B5:B8"/>
    <mergeCell ref="C5:CD5"/>
    <mergeCell ref="CE5:CE8"/>
    <mergeCell ref="C6:CD6"/>
    <mergeCell ref="C7:N7"/>
    <mergeCell ref="O7:AE7"/>
    <mergeCell ref="AF7:AV7"/>
    <mergeCell ref="AW7:BM7"/>
    <mergeCell ref="BN7:CD7"/>
    <mergeCell ref="C8:N8"/>
    <mergeCell ref="O8:AE8"/>
    <mergeCell ref="AF8:AV8"/>
    <mergeCell ref="AW8:BM8"/>
    <mergeCell ref="BN8:CD8"/>
    <mergeCell ref="H20:K20"/>
    <mergeCell ref="M20:Q20"/>
    <mergeCell ref="S20:W20"/>
    <mergeCell ref="Y20:AH20"/>
    <mergeCell ref="AJ20:AX20"/>
    <mergeCell ref="BZ16:CD16"/>
    <mergeCell ref="BB17:BP17"/>
    <mergeCell ref="AY17:BA17"/>
    <mergeCell ref="AY16:BA16"/>
    <mergeCell ref="BB16:BP16"/>
    <mergeCell ref="BQ16:BQ21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AY20:BA20"/>
    <mergeCell ref="BB20:BP20"/>
    <mergeCell ref="BR20:BV20"/>
    <mergeCell ref="BW20:BY20"/>
    <mergeCell ref="BZ20:CD20"/>
    <mergeCell ref="BZ21:CD21"/>
    <mergeCell ref="H18:K18"/>
    <mergeCell ref="M18:Q18"/>
    <mergeCell ref="S18:W18"/>
    <mergeCell ref="Y18:AH18"/>
    <mergeCell ref="AJ18:AX18"/>
    <mergeCell ref="AY18:BA18"/>
    <mergeCell ref="M16:Q16"/>
    <mergeCell ref="BR16:BV16"/>
    <mergeCell ref="BW16:BY16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X16:X21"/>
    <mergeCell ref="Y16:AH16"/>
    <mergeCell ref="AI16:AI21"/>
    <mergeCell ref="AJ16:AX16"/>
    <mergeCell ref="H17:K17"/>
    <mergeCell ref="M17:Q17"/>
    <mergeCell ref="S17:W17"/>
    <mergeCell ref="Y17:AH17"/>
    <mergeCell ref="AJ17:AX17"/>
    <mergeCell ref="H19:K19"/>
    <mergeCell ref="M19:Q19"/>
    <mergeCell ref="S19:W19"/>
    <mergeCell ref="Y19:AH19"/>
    <mergeCell ref="AJ19:AX19"/>
    <mergeCell ref="AY19:BA19"/>
    <mergeCell ref="C22:CD22"/>
    <mergeCell ref="C23:F28"/>
    <mergeCell ref="G23:G28"/>
    <mergeCell ref="H23:K23"/>
    <mergeCell ref="L23:L28"/>
    <mergeCell ref="M23:Q23"/>
    <mergeCell ref="BR23:BV23"/>
    <mergeCell ref="BW23:BY23"/>
    <mergeCell ref="BZ23:CD23"/>
    <mergeCell ref="BB24:BP24"/>
    <mergeCell ref="BR24:BV24"/>
    <mergeCell ref="BW24:BY24"/>
    <mergeCell ref="BZ24:CD24"/>
    <mergeCell ref="R23:R28"/>
    <mergeCell ref="S23:W23"/>
    <mergeCell ref="X23:X28"/>
    <mergeCell ref="Y23:AH23"/>
    <mergeCell ref="AI23:AI28"/>
    <mergeCell ref="AJ23:AX23"/>
    <mergeCell ref="H24:K24"/>
    <mergeCell ref="M24:Q24"/>
    <mergeCell ref="S24:W24"/>
    <mergeCell ref="Y24:AH24"/>
    <mergeCell ref="AJ24:AX24"/>
    <mergeCell ref="AY24:BA24"/>
    <mergeCell ref="AY23:BA23"/>
    <mergeCell ref="BB23:BP23"/>
    <mergeCell ref="BQ23:BQ28"/>
    <mergeCell ref="BB25:BP25"/>
    <mergeCell ref="BR25:BV25"/>
    <mergeCell ref="BW25:BY25"/>
    <mergeCell ref="BZ25:CD25"/>
    <mergeCell ref="H26:K26"/>
    <mergeCell ref="M26:Q26"/>
    <mergeCell ref="S26:W26"/>
    <mergeCell ref="Y26:AH26"/>
    <mergeCell ref="AJ26:AX26"/>
    <mergeCell ref="AY26:BA26"/>
    <mergeCell ref="H25:K25"/>
    <mergeCell ref="M25:Q25"/>
    <mergeCell ref="S25:W25"/>
    <mergeCell ref="Y25:AH25"/>
    <mergeCell ref="AJ25:AX25"/>
    <mergeCell ref="AY25:BA25"/>
    <mergeCell ref="BB26:BP26"/>
    <mergeCell ref="BR26:BV26"/>
    <mergeCell ref="BW26:BY26"/>
    <mergeCell ref="BZ26:CD26"/>
    <mergeCell ref="BZ28:CD28"/>
    <mergeCell ref="B29:CE29"/>
    <mergeCell ref="B30:CE30"/>
    <mergeCell ref="BB27:BP27"/>
    <mergeCell ref="BR27:BV27"/>
    <mergeCell ref="BW27:BY27"/>
    <mergeCell ref="BZ27:CD27"/>
    <mergeCell ref="H28:K28"/>
    <mergeCell ref="M28:Q28"/>
    <mergeCell ref="S28:W28"/>
    <mergeCell ref="Y28:AH28"/>
    <mergeCell ref="AJ28:AX28"/>
    <mergeCell ref="AY28:BA28"/>
    <mergeCell ref="H27:K27"/>
    <mergeCell ref="M27:Q27"/>
    <mergeCell ref="S27:W27"/>
    <mergeCell ref="Y27:AH27"/>
    <mergeCell ref="AJ27:AX27"/>
    <mergeCell ref="AY27:BA27"/>
    <mergeCell ref="BB28:BP28"/>
    <mergeCell ref="BR28:BV28"/>
    <mergeCell ref="BW28:BY28"/>
    <mergeCell ref="B31:CE31"/>
    <mergeCell ref="B32:B38"/>
    <mergeCell ref="C32:CD32"/>
    <mergeCell ref="CE32:CE38"/>
    <mergeCell ref="C33:CD33"/>
    <mergeCell ref="C34:N34"/>
    <mergeCell ref="O34:AE34"/>
    <mergeCell ref="AF34:AV34"/>
    <mergeCell ref="AW34:BM34"/>
    <mergeCell ref="BN34:CD34"/>
    <mergeCell ref="C36:N36"/>
    <mergeCell ref="O36:U36"/>
    <mergeCell ref="V36:X36"/>
    <mergeCell ref="Y36:AE36"/>
    <mergeCell ref="AF36:AV36"/>
    <mergeCell ref="C35:N35"/>
    <mergeCell ref="O35:AE35"/>
    <mergeCell ref="AF35:AL35"/>
    <mergeCell ref="AM35:AO35"/>
    <mergeCell ref="AP35:AV35"/>
    <mergeCell ref="AW36:BC36"/>
    <mergeCell ref="BD36:BF36"/>
    <mergeCell ref="BG36:BM36"/>
    <mergeCell ref="BN36:BT36"/>
    <mergeCell ref="BU36:BW36"/>
    <mergeCell ref="BX36:CD36"/>
    <mergeCell ref="BD35:BF35"/>
    <mergeCell ref="BG35:BM35"/>
    <mergeCell ref="BN35:BT35"/>
    <mergeCell ref="BU35:BW35"/>
    <mergeCell ref="BX35:CD35"/>
    <mergeCell ref="AW35:BC35"/>
    <mergeCell ref="C38:N38"/>
    <mergeCell ref="O38:U38"/>
    <mergeCell ref="V38:X38"/>
    <mergeCell ref="Y38:AE38"/>
    <mergeCell ref="AF38:AL38"/>
    <mergeCell ref="C37:N37"/>
    <mergeCell ref="O37:U37"/>
    <mergeCell ref="V37:X37"/>
    <mergeCell ref="Y37:AE37"/>
    <mergeCell ref="AF37:AL37"/>
    <mergeCell ref="AM38:AO38"/>
    <mergeCell ref="AP38:AV38"/>
    <mergeCell ref="AW38:BC38"/>
    <mergeCell ref="BD38:BF38"/>
    <mergeCell ref="BG38:BM38"/>
    <mergeCell ref="BN38:CD38"/>
    <mergeCell ref="AP37:AV37"/>
    <mergeCell ref="AW37:BM37"/>
    <mergeCell ref="BN37:BT37"/>
    <mergeCell ref="BU37:BW37"/>
    <mergeCell ref="BX37:CD37"/>
    <mergeCell ref="AM37:AO37"/>
    <mergeCell ref="B39:CE39"/>
    <mergeCell ref="B40:CE40"/>
    <mergeCell ref="B41:CE41"/>
    <mergeCell ref="H44:S44"/>
    <mergeCell ref="T44:Y44"/>
    <mergeCell ref="CB44:CD44"/>
    <mergeCell ref="C45:G45"/>
    <mergeCell ref="H45:S45"/>
    <mergeCell ref="T45:Y45"/>
    <mergeCell ref="Z45:AJ45"/>
    <mergeCell ref="AK45:AU45"/>
    <mergeCell ref="AV45:BF45"/>
    <mergeCell ref="BG45:BK45"/>
    <mergeCell ref="BL45:BM45"/>
    <mergeCell ref="BN45:BR45"/>
    <mergeCell ref="Z44:AJ44"/>
    <mergeCell ref="AK44:AU44"/>
    <mergeCell ref="AV44:BF44"/>
    <mergeCell ref="BG44:BR44"/>
    <mergeCell ref="BS44:BW44"/>
    <mergeCell ref="BX44:CA44"/>
    <mergeCell ref="BS45:BW45"/>
    <mergeCell ref="AK47:AU47"/>
    <mergeCell ref="BS48:BW48"/>
    <mergeCell ref="BX48:CA48"/>
    <mergeCell ref="CB48:CD48"/>
    <mergeCell ref="B49:CE49"/>
    <mergeCell ref="BX45:CA45"/>
    <mergeCell ref="CB45:CD45"/>
    <mergeCell ref="C46:G46"/>
    <mergeCell ref="H46:S46"/>
    <mergeCell ref="T46:Y46"/>
    <mergeCell ref="Z46:AJ46"/>
    <mergeCell ref="AK46:AU46"/>
    <mergeCell ref="AV46:BF46"/>
    <mergeCell ref="BG46:BK46"/>
    <mergeCell ref="BL46:BM46"/>
    <mergeCell ref="BN46:BR46"/>
    <mergeCell ref="BS46:BW46"/>
    <mergeCell ref="BX46:CA46"/>
    <mergeCell ref="CB46:CD46"/>
    <mergeCell ref="B42:B48"/>
    <mergeCell ref="C42:CD42"/>
    <mergeCell ref="CE42:CE48"/>
    <mergeCell ref="C43:CD43"/>
    <mergeCell ref="C44:G44"/>
    <mergeCell ref="BS55:BW55"/>
    <mergeCell ref="BX55:CD55"/>
    <mergeCell ref="B50:CE50"/>
    <mergeCell ref="B51:CE51"/>
    <mergeCell ref="CB47:CD47"/>
    <mergeCell ref="C48:G48"/>
    <mergeCell ref="H48:S48"/>
    <mergeCell ref="T48:Y48"/>
    <mergeCell ref="Z48:AJ48"/>
    <mergeCell ref="AK48:AU48"/>
    <mergeCell ref="AV48:BF48"/>
    <mergeCell ref="BG48:BK48"/>
    <mergeCell ref="BL48:BM48"/>
    <mergeCell ref="BN48:BR48"/>
    <mergeCell ref="AV47:BF47"/>
    <mergeCell ref="BG47:BK47"/>
    <mergeCell ref="BL47:BM47"/>
    <mergeCell ref="BN47:BR47"/>
    <mergeCell ref="BS47:BW47"/>
    <mergeCell ref="BX47:CA47"/>
    <mergeCell ref="C47:G47"/>
    <mergeCell ref="H47:S47"/>
    <mergeCell ref="T47:Y47"/>
    <mergeCell ref="Z47:AJ47"/>
    <mergeCell ref="BG55:BK55"/>
    <mergeCell ref="C54:G54"/>
    <mergeCell ref="H54:S54"/>
    <mergeCell ref="T54:Y54"/>
    <mergeCell ref="Z54:AJ54"/>
    <mergeCell ref="AK54:AU54"/>
    <mergeCell ref="AV54:BF54"/>
    <mergeCell ref="BL55:BM55"/>
    <mergeCell ref="BN55:BR55"/>
    <mergeCell ref="A60:CJ60"/>
    <mergeCell ref="BG58:BK58"/>
    <mergeCell ref="BL58:BM58"/>
    <mergeCell ref="BN58:BR58"/>
    <mergeCell ref="BS58:BW58"/>
    <mergeCell ref="BX58:CD58"/>
    <mergeCell ref="B59:CE59"/>
    <mergeCell ref="C58:G58"/>
    <mergeCell ref="H58:S58"/>
    <mergeCell ref="T58:Y58"/>
    <mergeCell ref="Z58:AJ58"/>
    <mergeCell ref="AK58:AU58"/>
    <mergeCell ref="AV58:BF58"/>
    <mergeCell ref="B52:B58"/>
    <mergeCell ref="C52:CD52"/>
    <mergeCell ref="CE52:CE58"/>
    <mergeCell ref="AV57:BF57"/>
    <mergeCell ref="BG57:BK57"/>
    <mergeCell ref="BL57:BM57"/>
    <mergeCell ref="BN57:BR57"/>
    <mergeCell ref="BS57:BW57"/>
    <mergeCell ref="BX57:CD57"/>
    <mergeCell ref="BG56:BK56"/>
    <mergeCell ref="BL56:BM56"/>
    <mergeCell ref="C53:CD53"/>
    <mergeCell ref="C57:G57"/>
    <mergeCell ref="H57:S57"/>
    <mergeCell ref="T57:Y57"/>
    <mergeCell ref="Z57:AJ57"/>
    <mergeCell ref="AK57:AU57"/>
    <mergeCell ref="C56:G56"/>
    <mergeCell ref="H56:S56"/>
    <mergeCell ref="T56:Y56"/>
    <mergeCell ref="Z56:AJ56"/>
    <mergeCell ref="AK56:AU56"/>
    <mergeCell ref="AV56:BF56"/>
    <mergeCell ref="BS56:BW56"/>
    <mergeCell ref="BX56:CD56"/>
    <mergeCell ref="BN56:BR56"/>
    <mergeCell ref="BG54:BR54"/>
    <mergeCell ref="BS54:BW54"/>
    <mergeCell ref="BX54:CD54"/>
    <mergeCell ref="C55:G55"/>
    <mergeCell ref="H55:S55"/>
    <mergeCell ref="T55:Y55"/>
    <mergeCell ref="Z55:AJ55"/>
    <mergeCell ref="AK55:AU55"/>
    <mergeCell ref="AV55:BF5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CJ94"/>
  <sheetViews>
    <sheetView showGridLines="0" showRowColHeaders="0" zoomScaleNormal="100" workbookViewId="0">
      <selection activeCell="B2" sqref="B2:CE2"/>
    </sheetView>
  </sheetViews>
  <sheetFormatPr baseColWidth="10" defaultColWidth="1.42578125" defaultRowHeight="11.25" x14ac:dyDescent="0.25"/>
  <cols>
    <col min="1" max="6" width="1.42578125" style="1" customWidth="1"/>
    <col min="7" max="7" width="1.42578125" style="8" customWidth="1"/>
    <col min="8" max="83" width="1.42578125" style="1" customWidth="1"/>
    <col min="84" max="87" width="1.42578125" style="1" hidden="1" customWidth="1"/>
    <col min="88" max="94" width="1.42578125" style="1" customWidth="1"/>
    <col min="95" max="16384" width="1.42578125" style="1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8"/>
      <c r="B2" s="121" t="s">
        <v>100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53"/>
      <c r="CG2" s="53"/>
      <c r="CH2" s="53"/>
      <c r="CI2" s="53"/>
      <c r="CJ2" s="193"/>
    </row>
    <row r="3" spans="1:88" ht="11.25" customHeight="1" x14ac:dyDescent="0.25">
      <c r="A3" s="1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52"/>
      <c r="CG3" s="52"/>
      <c r="CH3" s="52"/>
      <c r="CI3" s="52"/>
      <c r="CJ3" s="193"/>
    </row>
    <row r="4" spans="1:88" ht="7.5" customHeight="1" x14ac:dyDescent="0.25">
      <c r="A4" s="18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F4" s="52"/>
      <c r="CG4" s="52"/>
      <c r="CH4" s="52"/>
      <c r="CI4" s="52"/>
      <c r="CJ4" s="193"/>
    </row>
    <row r="5" spans="1:88" s="2" customFormat="1" ht="15" customHeight="1" x14ac:dyDescent="0.25">
      <c r="A5" s="18"/>
      <c r="B5" s="122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23"/>
      <c r="CF5" s="4"/>
      <c r="CG5" s="4"/>
      <c r="CH5" s="4"/>
      <c r="CI5" s="4"/>
      <c r="CJ5" s="193"/>
    </row>
    <row r="6" spans="1:88" ht="7.5" customHeight="1" x14ac:dyDescent="0.25">
      <c r="A6" s="18"/>
      <c r="B6" s="12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23"/>
      <c r="CF6" s="52"/>
      <c r="CG6" s="52"/>
      <c r="CH6" s="52"/>
      <c r="CI6" s="52"/>
      <c r="CJ6" s="193"/>
    </row>
    <row r="7" spans="1:88" s="3" customFormat="1" ht="11.25" customHeight="1" x14ac:dyDescent="0.25">
      <c r="A7" s="18"/>
      <c r="B7" s="122"/>
      <c r="C7" s="200" t="str">
        <f>" Spieler"</f>
        <v xml:space="preserve"> Spieler</v>
      </c>
      <c r="D7" s="201"/>
      <c r="E7" s="201"/>
      <c r="F7" s="201"/>
      <c r="G7" s="201"/>
      <c r="H7" s="201"/>
      <c r="I7" s="201"/>
      <c r="J7" s="201"/>
      <c r="K7" s="201"/>
      <c r="L7" s="202"/>
      <c r="M7" s="131" t="s">
        <v>103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 t="s">
        <v>104</v>
      </c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 t="s">
        <v>105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 t="s">
        <v>106</v>
      </c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 t="s">
        <v>107</v>
      </c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5"/>
      <c r="CE7" s="123"/>
      <c r="CF7" s="5"/>
      <c r="CG7" s="5"/>
      <c r="CH7" s="5"/>
      <c r="CI7" s="5"/>
      <c r="CJ7" s="193"/>
    </row>
    <row r="8" spans="1:88" ht="11.25" customHeight="1" x14ac:dyDescent="0.25">
      <c r="A8" s="18"/>
      <c r="B8" s="122"/>
      <c r="C8" s="194" t="str">
        <f>" Name"</f>
        <v xml:space="preserve"> Name</v>
      </c>
      <c r="D8" s="195"/>
      <c r="E8" s="195"/>
      <c r="F8" s="195"/>
      <c r="G8" s="195"/>
      <c r="H8" s="195"/>
      <c r="I8" s="195"/>
      <c r="J8" s="195"/>
      <c r="K8" s="195"/>
      <c r="L8" s="196"/>
      <c r="M8" s="197" t="s">
        <v>66</v>
      </c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 t="s">
        <v>69</v>
      </c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 t="s">
        <v>30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 t="s">
        <v>67</v>
      </c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 t="s">
        <v>28</v>
      </c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9"/>
      <c r="CE8" s="123"/>
      <c r="CF8" s="52"/>
      <c r="CG8" s="52"/>
      <c r="CH8" s="52"/>
      <c r="CI8" s="52"/>
      <c r="CJ8" s="193"/>
    </row>
    <row r="9" spans="1:88" ht="7.5" customHeight="1" x14ac:dyDescent="0.25">
      <c r="A9" s="18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F9" s="52"/>
      <c r="CG9" s="52"/>
      <c r="CH9" s="52"/>
      <c r="CI9" s="52"/>
      <c r="CJ9" s="193"/>
    </row>
    <row r="10" spans="1:88" ht="11.25" customHeight="1" x14ac:dyDescent="0.25">
      <c r="A10" s="1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52"/>
      <c r="CG10" s="52"/>
      <c r="CH10" s="52"/>
      <c r="CI10" s="52"/>
      <c r="CJ10" s="193"/>
    </row>
    <row r="11" spans="1:88" ht="7.5" customHeight="1" x14ac:dyDescent="0.25">
      <c r="A11" s="18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F11" s="52"/>
      <c r="CG11" s="52"/>
      <c r="CH11" s="52"/>
      <c r="CI11" s="52"/>
      <c r="CJ11" s="193"/>
    </row>
    <row r="12" spans="1:88" ht="15" customHeight="1" x14ac:dyDescent="0.25">
      <c r="A12" s="18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52"/>
      <c r="CG12" s="52"/>
      <c r="CH12" s="52"/>
      <c r="CI12" s="52"/>
      <c r="CJ12" s="193"/>
    </row>
    <row r="13" spans="1:88" ht="7.5" customHeight="1" x14ac:dyDescent="0.25">
      <c r="A13" s="18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52"/>
      <c r="CG13" s="52"/>
      <c r="CH13" s="52"/>
      <c r="CI13" s="52"/>
      <c r="CJ13" s="193"/>
    </row>
    <row r="14" spans="1:88" s="3" customFormat="1" ht="11.25" customHeight="1" x14ac:dyDescent="0.25">
      <c r="A14" s="18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93"/>
    </row>
    <row r="15" spans="1:88" ht="7.5" customHeight="1" x14ac:dyDescent="0.25">
      <c r="A15" s="18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52"/>
      <c r="CG15" s="52"/>
      <c r="CH15" s="52"/>
      <c r="CI15" s="52"/>
      <c r="CJ15" s="193"/>
    </row>
    <row r="16" spans="1:88" ht="11.25" customHeight="1" x14ac:dyDescent="0.25">
      <c r="A16" s="18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99</v>
      </c>
      <c r="N16" s="154"/>
      <c r="O16" s="154"/>
      <c r="P16" s="154"/>
      <c r="Q16" s="155"/>
      <c r="R16" s="191"/>
      <c r="S16" s="158">
        <v>0.89583333333333337</v>
      </c>
      <c r="T16" s="154"/>
      <c r="U16" s="154"/>
      <c r="V16" s="154"/>
      <c r="W16" s="155"/>
      <c r="X16" s="191"/>
      <c r="Y16" s="153" t="s">
        <v>25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$M$8 &amp; " "</f>
        <v xml:space="preserve">Jule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$AA$8</f>
        <v xml:space="preserve"> Ratze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1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0</v>
      </c>
      <c r="CA16" s="154"/>
      <c r="CB16" s="154"/>
      <c r="CC16" s="154"/>
      <c r="CD16" s="155"/>
      <c r="CE16" s="116"/>
      <c r="CF16" s="52">
        <f>IF(AND(ISNUMBER(BR16),ISNUMBER(BZ16)),1,0)</f>
        <v>1</v>
      </c>
      <c r="CG16" s="52">
        <f>IF(OR(ISBLANK(BR16),ISBLANK(BZ16)),0,IF(BR16&gt;BZ16,1,0))</f>
        <v>1</v>
      </c>
      <c r="CH16" s="52">
        <f>IF(OR(ISBLANK(BR16),ISBLANK(BZ16)),0,IF(BR16=BZ16,1,0))</f>
        <v>0</v>
      </c>
      <c r="CI16" s="52">
        <f>IF(OR(ISBLANK(BR16),ISBLANK(BZ16)),0,IF(BR16&lt;BZ16,1,0))</f>
        <v>0</v>
      </c>
      <c r="CJ16" s="193"/>
    </row>
    <row r="17" spans="1:88" ht="11.25" customHeight="1" x14ac:dyDescent="0.25">
      <c r="A17" s="18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3.6.</v>
      </c>
      <c r="N17" s="80"/>
      <c r="O17" s="80"/>
      <c r="P17" s="80"/>
      <c r="Q17" s="81"/>
      <c r="R17" s="191"/>
      <c r="S17" s="161">
        <f>S16</f>
        <v>0.89583333333333337</v>
      </c>
      <c r="T17" s="80"/>
      <c r="U17" s="80"/>
      <c r="V17" s="80"/>
      <c r="W17" s="81"/>
      <c r="X17" s="191"/>
      <c r="Y17" s="153" t="s">
        <v>26</v>
      </c>
      <c r="Z17" s="154"/>
      <c r="AA17" s="154"/>
      <c r="AB17" s="154"/>
      <c r="AC17" s="154"/>
      <c r="AD17" s="154"/>
      <c r="AE17" s="154"/>
      <c r="AF17" s="154"/>
      <c r="AG17" s="154"/>
      <c r="AH17" s="155"/>
      <c r="AI17" s="191"/>
      <c r="AJ17" s="189" t="str">
        <f>$AO$8 &amp; " "</f>
        <v xml:space="preserve">Christoph </v>
      </c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59"/>
      <c r="AY17" s="81" t="s">
        <v>2</v>
      </c>
      <c r="AZ17" s="190"/>
      <c r="BA17" s="79"/>
      <c r="BB17" s="157" t="str">
        <f>" " &amp; $BC$8</f>
        <v xml:space="preserve"> Schmiddi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0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1</v>
      </c>
      <c r="CA17" s="154"/>
      <c r="CB17" s="154"/>
      <c r="CC17" s="154"/>
      <c r="CD17" s="155"/>
      <c r="CE17" s="116"/>
      <c r="CF17" s="52">
        <f t="shared" ref="CF17:CF25" si="0">IF(AND(ISNUMBER(BR17),ISNUMBER(BZ17)),1,0)</f>
        <v>1</v>
      </c>
      <c r="CG17" s="52">
        <f t="shared" ref="CG17:CG25" si="1">IF(OR(ISBLANK(BR17),ISBLANK(BZ17)),0,IF(BR17&gt;BZ17,1,0))</f>
        <v>0</v>
      </c>
      <c r="CH17" s="52">
        <f t="shared" ref="CH17:CH25" si="2">IF(OR(ISBLANK(BR17),ISBLANK(BZ17)),0,IF(BR17=BZ17,1,0))</f>
        <v>0</v>
      </c>
      <c r="CI17" s="52">
        <f t="shared" ref="CI17:CI25" si="3">IF(OR(ISBLANK(BR17),ISBLANK(BZ17)),0,IF(BR17&lt;BZ17,1,0))</f>
        <v>1</v>
      </c>
      <c r="CJ17" s="193"/>
    </row>
    <row r="18" spans="1:88" ht="11.25" customHeight="1" x14ac:dyDescent="0.25">
      <c r="A18" s="18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5" si="4">$M$16</f>
        <v>3.6.</v>
      </c>
      <c r="N18" s="80"/>
      <c r="O18" s="80"/>
      <c r="P18" s="80"/>
      <c r="Q18" s="81"/>
      <c r="R18" s="191"/>
      <c r="S18" s="161">
        <f t="shared" ref="S18:S25" si="5">S16+$C$14</f>
        <v>0.90416666666666667</v>
      </c>
      <c r="T18" s="80"/>
      <c r="U18" s="80"/>
      <c r="V18" s="80"/>
      <c r="W18" s="81"/>
      <c r="X18" s="191"/>
      <c r="Y18" s="79" t="str">
        <f>$Y$16</f>
        <v>Fernseher (links)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$BQ$8 &amp; " "</f>
        <v xml:space="preserve">Patrick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$M$8</f>
        <v xml:space="preserve"> Jule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1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1</v>
      </c>
      <c r="CA18" s="154"/>
      <c r="CB18" s="154"/>
      <c r="CC18" s="154"/>
      <c r="CD18" s="155"/>
      <c r="CE18" s="116"/>
      <c r="CF18" s="52">
        <f t="shared" si="0"/>
        <v>1</v>
      </c>
      <c r="CG18" s="52">
        <f t="shared" si="1"/>
        <v>0</v>
      </c>
      <c r="CH18" s="52">
        <f t="shared" si="2"/>
        <v>1</v>
      </c>
      <c r="CI18" s="52">
        <f t="shared" si="3"/>
        <v>0</v>
      </c>
      <c r="CJ18" s="193"/>
    </row>
    <row r="19" spans="1:88" ht="11.25" customHeight="1" x14ac:dyDescent="0.25">
      <c r="A19" s="18"/>
      <c r="B19" s="115"/>
      <c r="C19" s="145"/>
      <c r="D19" s="146"/>
      <c r="E19" s="146"/>
      <c r="F19" s="147"/>
      <c r="G19" s="192"/>
      <c r="H19" s="79">
        <f t="shared" ref="H19:H25" si="6">H18+1</f>
        <v>4</v>
      </c>
      <c r="I19" s="80"/>
      <c r="J19" s="80"/>
      <c r="K19" s="81"/>
      <c r="L19" s="191"/>
      <c r="M19" s="79" t="str">
        <f t="shared" si="4"/>
        <v>3.6.</v>
      </c>
      <c r="N19" s="80"/>
      <c r="O19" s="80"/>
      <c r="P19" s="80"/>
      <c r="Q19" s="81"/>
      <c r="R19" s="191"/>
      <c r="S19" s="161">
        <f t="shared" si="5"/>
        <v>0.90416666666666667</v>
      </c>
      <c r="T19" s="80"/>
      <c r="U19" s="80"/>
      <c r="V19" s="80"/>
      <c r="W19" s="81"/>
      <c r="X19" s="191"/>
      <c r="Y19" s="79" t="str">
        <f>$Y$17</f>
        <v>Fernseher (rechts)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89" t="str">
        <f>$AA$8 &amp; " "</f>
        <v xml:space="preserve">Ratze </v>
      </c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59"/>
      <c r="AY19" s="81" t="s">
        <v>2</v>
      </c>
      <c r="AZ19" s="190"/>
      <c r="BA19" s="79"/>
      <c r="BB19" s="157" t="str">
        <f>" " &amp; $AO$8</f>
        <v xml:space="preserve"> Christoph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1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3</v>
      </c>
      <c r="CA19" s="154"/>
      <c r="CB19" s="154"/>
      <c r="CC19" s="154"/>
      <c r="CD19" s="155"/>
      <c r="CE19" s="116"/>
      <c r="CF19" s="52">
        <f t="shared" si="0"/>
        <v>1</v>
      </c>
      <c r="CG19" s="52">
        <f t="shared" si="1"/>
        <v>0</v>
      </c>
      <c r="CH19" s="52">
        <f t="shared" si="2"/>
        <v>0</v>
      </c>
      <c r="CI19" s="52">
        <f t="shared" si="3"/>
        <v>1</v>
      </c>
      <c r="CJ19" s="193"/>
    </row>
    <row r="20" spans="1:88" ht="11.25" customHeight="1" x14ac:dyDescent="0.25">
      <c r="A20" s="18"/>
      <c r="B20" s="115"/>
      <c r="C20" s="145"/>
      <c r="D20" s="146"/>
      <c r="E20" s="146"/>
      <c r="F20" s="147"/>
      <c r="G20" s="192"/>
      <c r="H20" s="79">
        <f t="shared" si="6"/>
        <v>5</v>
      </c>
      <c r="I20" s="80"/>
      <c r="J20" s="80"/>
      <c r="K20" s="81"/>
      <c r="L20" s="191"/>
      <c r="M20" s="79" t="str">
        <f t="shared" si="4"/>
        <v>3.6.</v>
      </c>
      <c r="N20" s="80"/>
      <c r="O20" s="80"/>
      <c r="P20" s="80"/>
      <c r="Q20" s="81"/>
      <c r="R20" s="191"/>
      <c r="S20" s="161">
        <f t="shared" si="5"/>
        <v>0.91249999999999998</v>
      </c>
      <c r="T20" s="80"/>
      <c r="U20" s="80"/>
      <c r="V20" s="80"/>
      <c r="W20" s="81"/>
      <c r="X20" s="191"/>
      <c r="Y20" s="79" t="str">
        <f>$Y$16</f>
        <v>Fernseher (links)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89" t="str">
        <f>$BC$8 &amp; " "</f>
        <v xml:space="preserve">Schmiddi </v>
      </c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59"/>
      <c r="AY20" s="81" t="s">
        <v>2</v>
      </c>
      <c r="AZ20" s="190"/>
      <c r="BA20" s="79"/>
      <c r="BB20" s="157" t="str">
        <f>" " &amp; $BQ$8</f>
        <v xml:space="preserve"> Patrick</v>
      </c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91"/>
      <c r="BR20" s="153">
        <v>3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2</v>
      </c>
      <c r="CA20" s="154"/>
      <c r="CB20" s="154"/>
      <c r="CC20" s="154"/>
      <c r="CD20" s="155"/>
      <c r="CE20" s="116"/>
      <c r="CF20" s="52">
        <f t="shared" si="0"/>
        <v>1</v>
      </c>
      <c r="CG20" s="52">
        <f t="shared" si="1"/>
        <v>1</v>
      </c>
      <c r="CH20" s="52">
        <f t="shared" si="2"/>
        <v>0</v>
      </c>
      <c r="CI20" s="52">
        <f t="shared" si="3"/>
        <v>0</v>
      </c>
      <c r="CJ20" s="193"/>
    </row>
    <row r="21" spans="1:88" ht="11.25" customHeight="1" x14ac:dyDescent="0.25">
      <c r="A21" s="18"/>
      <c r="B21" s="115"/>
      <c r="C21" s="145"/>
      <c r="D21" s="146"/>
      <c r="E21" s="146"/>
      <c r="F21" s="147"/>
      <c r="G21" s="192"/>
      <c r="H21" s="79">
        <f t="shared" si="6"/>
        <v>6</v>
      </c>
      <c r="I21" s="80"/>
      <c r="J21" s="80"/>
      <c r="K21" s="81"/>
      <c r="L21" s="191"/>
      <c r="M21" s="79" t="str">
        <f t="shared" si="4"/>
        <v>3.6.</v>
      </c>
      <c r="N21" s="80"/>
      <c r="O21" s="80"/>
      <c r="P21" s="80"/>
      <c r="Q21" s="81"/>
      <c r="R21" s="191"/>
      <c r="S21" s="161">
        <f t="shared" si="5"/>
        <v>0.91249999999999998</v>
      </c>
      <c r="T21" s="80"/>
      <c r="U21" s="80"/>
      <c r="V21" s="80"/>
      <c r="W21" s="81"/>
      <c r="X21" s="191"/>
      <c r="Y21" s="79" t="str">
        <f>$Y$17</f>
        <v>Fernseher (rechts)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89" t="str">
        <f>$M$8 &amp; " "</f>
        <v xml:space="preserve">Jule </v>
      </c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59"/>
      <c r="AY21" s="81" t="s">
        <v>2</v>
      </c>
      <c r="AZ21" s="190"/>
      <c r="BA21" s="79"/>
      <c r="BB21" s="157" t="str">
        <f>" " &amp; $AO$8</f>
        <v xml:space="preserve"> Christoph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2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2</v>
      </c>
      <c r="CA21" s="154"/>
      <c r="CB21" s="154"/>
      <c r="CC21" s="154"/>
      <c r="CD21" s="155"/>
      <c r="CE21" s="116"/>
      <c r="CF21" s="52">
        <f t="shared" si="0"/>
        <v>1</v>
      </c>
      <c r="CG21" s="52">
        <f t="shared" si="1"/>
        <v>0</v>
      </c>
      <c r="CH21" s="52">
        <f t="shared" si="2"/>
        <v>1</v>
      </c>
      <c r="CI21" s="52">
        <f t="shared" si="3"/>
        <v>0</v>
      </c>
      <c r="CJ21" s="193"/>
    </row>
    <row r="22" spans="1:88" ht="11.25" customHeight="1" x14ac:dyDescent="0.25">
      <c r="A22" s="18"/>
      <c r="B22" s="115"/>
      <c r="C22" s="145"/>
      <c r="D22" s="146"/>
      <c r="E22" s="146"/>
      <c r="F22" s="147"/>
      <c r="G22" s="192"/>
      <c r="H22" s="79">
        <f t="shared" si="6"/>
        <v>7</v>
      </c>
      <c r="I22" s="80"/>
      <c r="J22" s="80"/>
      <c r="K22" s="81"/>
      <c r="L22" s="191"/>
      <c r="M22" s="79" t="str">
        <f t="shared" si="4"/>
        <v>3.6.</v>
      </c>
      <c r="N22" s="80"/>
      <c r="O22" s="80"/>
      <c r="P22" s="80"/>
      <c r="Q22" s="81"/>
      <c r="R22" s="191"/>
      <c r="S22" s="161">
        <f t="shared" si="5"/>
        <v>0.92083333333333328</v>
      </c>
      <c r="T22" s="80"/>
      <c r="U22" s="80"/>
      <c r="V22" s="80"/>
      <c r="W22" s="81"/>
      <c r="X22" s="191"/>
      <c r="Y22" s="79" t="str">
        <f>$Y$16</f>
        <v>Fernseher (links)</v>
      </c>
      <c r="Z22" s="80"/>
      <c r="AA22" s="80"/>
      <c r="AB22" s="80"/>
      <c r="AC22" s="80"/>
      <c r="AD22" s="80"/>
      <c r="AE22" s="80"/>
      <c r="AF22" s="80"/>
      <c r="AG22" s="80"/>
      <c r="AH22" s="81"/>
      <c r="AI22" s="191"/>
      <c r="AJ22" s="189" t="str">
        <f>$AA$8 &amp; " "</f>
        <v xml:space="preserve">Ratze </v>
      </c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59"/>
      <c r="AY22" s="81" t="s">
        <v>2</v>
      </c>
      <c r="AZ22" s="190"/>
      <c r="BA22" s="79"/>
      <c r="BB22" s="157" t="str">
        <f>" " &amp; $BC$8</f>
        <v xml:space="preserve"> Schmiddi</v>
      </c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91"/>
      <c r="BR22" s="153">
        <v>0</v>
      </c>
      <c r="BS22" s="154"/>
      <c r="BT22" s="154"/>
      <c r="BU22" s="154"/>
      <c r="BV22" s="154"/>
      <c r="BW22" s="80" t="s">
        <v>2</v>
      </c>
      <c r="BX22" s="80"/>
      <c r="BY22" s="80"/>
      <c r="BZ22" s="154">
        <v>0</v>
      </c>
      <c r="CA22" s="154"/>
      <c r="CB22" s="154"/>
      <c r="CC22" s="154"/>
      <c r="CD22" s="155"/>
      <c r="CE22" s="116"/>
      <c r="CF22" s="52">
        <f t="shared" si="0"/>
        <v>1</v>
      </c>
      <c r="CG22" s="52">
        <f t="shared" si="1"/>
        <v>0</v>
      </c>
      <c r="CH22" s="52">
        <f t="shared" si="2"/>
        <v>1</v>
      </c>
      <c r="CI22" s="52">
        <f t="shared" si="3"/>
        <v>0</v>
      </c>
      <c r="CJ22" s="193"/>
    </row>
    <row r="23" spans="1:88" ht="11.25" customHeight="1" x14ac:dyDescent="0.25">
      <c r="A23" s="18"/>
      <c r="B23" s="115"/>
      <c r="C23" s="145"/>
      <c r="D23" s="146"/>
      <c r="E23" s="146"/>
      <c r="F23" s="147"/>
      <c r="G23" s="192"/>
      <c r="H23" s="79">
        <f t="shared" si="6"/>
        <v>8</v>
      </c>
      <c r="I23" s="80"/>
      <c r="J23" s="80"/>
      <c r="K23" s="81"/>
      <c r="L23" s="191"/>
      <c r="M23" s="79" t="str">
        <f t="shared" si="4"/>
        <v>3.6.</v>
      </c>
      <c r="N23" s="80"/>
      <c r="O23" s="80"/>
      <c r="P23" s="80"/>
      <c r="Q23" s="81"/>
      <c r="R23" s="191"/>
      <c r="S23" s="161">
        <f t="shared" si="5"/>
        <v>0.92083333333333328</v>
      </c>
      <c r="T23" s="80"/>
      <c r="U23" s="80"/>
      <c r="V23" s="80"/>
      <c r="W23" s="81"/>
      <c r="X23" s="191"/>
      <c r="Y23" s="79" t="str">
        <f>$Y$17</f>
        <v>Fernseher (rechts)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89" t="str">
        <f>$AO$8 &amp; " "</f>
        <v xml:space="preserve">Christoph </v>
      </c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59"/>
      <c r="AY23" s="81" t="s">
        <v>2</v>
      </c>
      <c r="AZ23" s="190"/>
      <c r="BA23" s="79"/>
      <c r="BB23" s="157" t="str">
        <f>" " &amp; $BQ$8</f>
        <v xml:space="preserve"> Patrick</v>
      </c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91"/>
      <c r="BR23" s="153">
        <v>2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52">
        <f t="shared" si="0"/>
        <v>1</v>
      </c>
      <c r="CG23" s="52">
        <f t="shared" si="1"/>
        <v>1</v>
      </c>
      <c r="CH23" s="52">
        <f t="shared" si="2"/>
        <v>0</v>
      </c>
      <c r="CI23" s="52">
        <f t="shared" si="3"/>
        <v>0</v>
      </c>
      <c r="CJ23" s="193"/>
    </row>
    <row r="24" spans="1:88" ht="11.25" customHeight="1" x14ac:dyDescent="0.25">
      <c r="A24" s="18"/>
      <c r="B24" s="115"/>
      <c r="C24" s="145"/>
      <c r="D24" s="146"/>
      <c r="E24" s="146"/>
      <c r="F24" s="147"/>
      <c r="G24" s="192"/>
      <c r="H24" s="79">
        <f t="shared" si="6"/>
        <v>9</v>
      </c>
      <c r="I24" s="80"/>
      <c r="J24" s="80"/>
      <c r="K24" s="81"/>
      <c r="L24" s="191"/>
      <c r="M24" s="79" t="str">
        <f t="shared" si="4"/>
        <v>3.6.</v>
      </c>
      <c r="N24" s="80"/>
      <c r="O24" s="80"/>
      <c r="P24" s="80"/>
      <c r="Q24" s="81"/>
      <c r="R24" s="191"/>
      <c r="S24" s="161">
        <f t="shared" si="5"/>
        <v>0.92916666666666659</v>
      </c>
      <c r="T24" s="80"/>
      <c r="U24" s="80"/>
      <c r="V24" s="80"/>
      <c r="W24" s="81"/>
      <c r="X24" s="191"/>
      <c r="Y24" s="79" t="str">
        <f>$Y$16</f>
        <v>Fernseher (links)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89" t="str">
        <f>$BC$8 &amp; " "</f>
        <v xml:space="preserve">Schmiddi </v>
      </c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59"/>
      <c r="AY24" s="81" t="s">
        <v>2</v>
      </c>
      <c r="AZ24" s="190"/>
      <c r="BA24" s="79"/>
      <c r="BB24" s="157" t="str">
        <f>" " &amp; $M$8</f>
        <v xml:space="preserve"> Jule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0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1</v>
      </c>
      <c r="CA24" s="154"/>
      <c r="CB24" s="154"/>
      <c r="CC24" s="154"/>
      <c r="CD24" s="155"/>
      <c r="CE24" s="116"/>
      <c r="CF24" s="52">
        <f t="shared" si="0"/>
        <v>1</v>
      </c>
      <c r="CG24" s="52">
        <f t="shared" si="1"/>
        <v>0</v>
      </c>
      <c r="CH24" s="52">
        <f t="shared" si="2"/>
        <v>0</v>
      </c>
      <c r="CI24" s="52">
        <f t="shared" si="3"/>
        <v>1</v>
      </c>
      <c r="CJ24" s="193"/>
    </row>
    <row r="25" spans="1:88" ht="11.25" customHeight="1" x14ac:dyDescent="0.25">
      <c r="A25" s="18"/>
      <c r="B25" s="115"/>
      <c r="C25" s="148"/>
      <c r="D25" s="149"/>
      <c r="E25" s="149"/>
      <c r="F25" s="150"/>
      <c r="G25" s="192"/>
      <c r="H25" s="79">
        <f t="shared" si="6"/>
        <v>10</v>
      </c>
      <c r="I25" s="80"/>
      <c r="J25" s="80"/>
      <c r="K25" s="81"/>
      <c r="L25" s="191"/>
      <c r="M25" s="79" t="str">
        <f t="shared" si="4"/>
        <v>3.6.</v>
      </c>
      <c r="N25" s="80"/>
      <c r="O25" s="80"/>
      <c r="P25" s="80"/>
      <c r="Q25" s="81"/>
      <c r="R25" s="191"/>
      <c r="S25" s="161">
        <f t="shared" si="5"/>
        <v>0.92916666666666659</v>
      </c>
      <c r="T25" s="80"/>
      <c r="U25" s="80"/>
      <c r="V25" s="80"/>
      <c r="W25" s="81"/>
      <c r="X25" s="191"/>
      <c r="Y25" s="79" t="str">
        <f>$Y$17</f>
        <v>Fernseher (rechts)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89" t="str">
        <f>$BQ$8 &amp; " "</f>
        <v xml:space="preserve">Patrick </v>
      </c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59"/>
      <c r="AY25" s="81" t="s">
        <v>2</v>
      </c>
      <c r="AZ25" s="190"/>
      <c r="BA25" s="79"/>
      <c r="BB25" s="157" t="str">
        <f>" " &amp; $AA$8</f>
        <v xml:space="preserve"> Ratze</v>
      </c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91"/>
      <c r="BR25" s="153">
        <v>1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0</v>
      </c>
      <c r="CA25" s="154"/>
      <c r="CB25" s="154"/>
      <c r="CC25" s="154"/>
      <c r="CD25" s="155"/>
      <c r="CE25" s="116"/>
      <c r="CF25" s="52">
        <f t="shared" si="0"/>
        <v>1</v>
      </c>
      <c r="CG25" s="52">
        <f t="shared" si="1"/>
        <v>1</v>
      </c>
      <c r="CH25" s="52">
        <f t="shared" si="2"/>
        <v>0</v>
      </c>
      <c r="CI25" s="52">
        <f t="shared" si="3"/>
        <v>0</v>
      </c>
      <c r="CJ25" s="193"/>
    </row>
    <row r="26" spans="1:88" ht="7.5" customHeight="1" x14ac:dyDescent="0.25">
      <c r="A26" s="18"/>
      <c r="B26" s="115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16"/>
      <c r="CF26" s="52"/>
      <c r="CG26" s="52"/>
      <c r="CH26" s="52"/>
      <c r="CI26" s="52"/>
      <c r="CJ26" s="193"/>
    </row>
    <row r="27" spans="1:88" ht="11.25" customHeight="1" x14ac:dyDescent="0.25">
      <c r="A27" s="18"/>
      <c r="B27" s="115"/>
      <c r="C27" s="142" t="s">
        <v>11</v>
      </c>
      <c r="D27" s="143"/>
      <c r="E27" s="143"/>
      <c r="F27" s="144"/>
      <c r="G27" s="192"/>
      <c r="H27" s="79">
        <f>H25+1</f>
        <v>11</v>
      </c>
      <c r="I27" s="80"/>
      <c r="J27" s="80"/>
      <c r="K27" s="81"/>
      <c r="L27" s="191"/>
      <c r="M27" s="79" t="str">
        <f t="shared" ref="M27:M36" si="7">$M$16</f>
        <v>3.6.</v>
      </c>
      <c r="N27" s="80"/>
      <c r="O27" s="80"/>
      <c r="P27" s="80"/>
      <c r="Q27" s="81"/>
      <c r="R27" s="191"/>
      <c r="S27" s="161">
        <f>S24+$C$14</f>
        <v>0.93749999999999989</v>
      </c>
      <c r="T27" s="80"/>
      <c r="U27" s="80"/>
      <c r="V27" s="80"/>
      <c r="W27" s="81"/>
      <c r="X27" s="191"/>
      <c r="Y27" s="79" t="str">
        <f>$Y$17</f>
        <v>Fernseher (rechts)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$AA$8 &amp; " "</f>
        <v xml:space="preserve">Ratze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$M$8</f>
        <v xml:space="preserve"> Jule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2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3</v>
      </c>
      <c r="CA27" s="154"/>
      <c r="CB27" s="154"/>
      <c r="CC27" s="154"/>
      <c r="CD27" s="155"/>
      <c r="CE27" s="116"/>
      <c r="CF27" s="52">
        <f t="shared" ref="CF27:CF36" si="8">IF(AND(ISNUMBER(BR27),ISNUMBER(BZ27)),1,0)</f>
        <v>1</v>
      </c>
      <c r="CG27" s="52">
        <f t="shared" ref="CG27:CG36" si="9">IF(OR(ISBLANK(BR27),ISBLANK(BZ27)),0,IF(BR27&gt;BZ27,1,0))</f>
        <v>0</v>
      </c>
      <c r="CH27" s="52">
        <f t="shared" ref="CH27:CH36" si="10">IF(OR(ISBLANK(BR27),ISBLANK(BZ27)),0,IF(BR27=BZ27,1,0))</f>
        <v>0</v>
      </c>
      <c r="CI27" s="52">
        <f t="shared" ref="CI27:CI36" si="11">IF(OR(ISBLANK(BR27),ISBLANK(BZ27)),0,IF(BR27&lt;BZ27,1,0))</f>
        <v>1</v>
      </c>
      <c r="CJ27" s="193"/>
    </row>
    <row r="28" spans="1:88" ht="11.25" customHeight="1" x14ac:dyDescent="0.25">
      <c r="A28" s="18"/>
      <c r="B28" s="115"/>
      <c r="C28" s="145"/>
      <c r="D28" s="146"/>
      <c r="E28" s="146"/>
      <c r="F28" s="147"/>
      <c r="G28" s="192"/>
      <c r="H28" s="79">
        <f>H27+1</f>
        <v>12</v>
      </c>
      <c r="I28" s="80"/>
      <c r="J28" s="80"/>
      <c r="K28" s="81"/>
      <c r="L28" s="191"/>
      <c r="M28" s="79" t="str">
        <f t="shared" si="7"/>
        <v>3.6.</v>
      </c>
      <c r="N28" s="80"/>
      <c r="O28" s="80"/>
      <c r="P28" s="80"/>
      <c r="Q28" s="81"/>
      <c r="R28" s="191"/>
      <c r="S28" s="161">
        <f>S25+$C$14</f>
        <v>0.93749999999999989</v>
      </c>
      <c r="T28" s="80"/>
      <c r="U28" s="80"/>
      <c r="V28" s="80"/>
      <c r="W28" s="81"/>
      <c r="X28" s="191"/>
      <c r="Y28" s="79" t="str">
        <f>$Y$16</f>
        <v>Fernseher (links)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89" t="str">
        <f>$BC$8 &amp; " "</f>
        <v xml:space="preserve">Schmiddi </v>
      </c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59"/>
      <c r="AY28" s="81" t="s">
        <v>2</v>
      </c>
      <c r="AZ28" s="190"/>
      <c r="BA28" s="79"/>
      <c r="BB28" s="157" t="str">
        <f>" " &amp; $AO$8</f>
        <v xml:space="preserve"> Christoph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0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1</v>
      </c>
      <c r="CA28" s="154"/>
      <c r="CB28" s="154"/>
      <c r="CC28" s="154"/>
      <c r="CD28" s="155"/>
      <c r="CE28" s="116"/>
      <c r="CF28" s="52">
        <f t="shared" si="8"/>
        <v>1</v>
      </c>
      <c r="CG28" s="52">
        <f t="shared" si="9"/>
        <v>0</v>
      </c>
      <c r="CH28" s="52">
        <f t="shared" si="10"/>
        <v>0</v>
      </c>
      <c r="CI28" s="52">
        <f t="shared" si="11"/>
        <v>1</v>
      </c>
      <c r="CJ28" s="193"/>
    </row>
    <row r="29" spans="1:88" ht="11.25" customHeight="1" x14ac:dyDescent="0.25">
      <c r="A29" s="18"/>
      <c r="B29" s="115"/>
      <c r="C29" s="145"/>
      <c r="D29" s="146"/>
      <c r="E29" s="146"/>
      <c r="F29" s="147"/>
      <c r="G29" s="192"/>
      <c r="H29" s="79">
        <f t="shared" ref="H29:H36" si="12">H28+1</f>
        <v>13</v>
      </c>
      <c r="I29" s="80"/>
      <c r="J29" s="80"/>
      <c r="K29" s="81"/>
      <c r="L29" s="191"/>
      <c r="M29" s="79" t="str">
        <f t="shared" si="7"/>
        <v>3.6.</v>
      </c>
      <c r="N29" s="80"/>
      <c r="O29" s="80"/>
      <c r="P29" s="80"/>
      <c r="Q29" s="81"/>
      <c r="R29" s="191"/>
      <c r="S29" s="161">
        <f t="shared" ref="S29:S36" si="13">S27+$C$14</f>
        <v>0.94583333333333319</v>
      </c>
      <c r="T29" s="80"/>
      <c r="U29" s="80"/>
      <c r="V29" s="80"/>
      <c r="W29" s="81"/>
      <c r="X29" s="191"/>
      <c r="Y29" s="79" t="str">
        <f>$Y$17</f>
        <v>Fernseher (rechts)</v>
      </c>
      <c r="Z29" s="80"/>
      <c r="AA29" s="80"/>
      <c r="AB29" s="80"/>
      <c r="AC29" s="80"/>
      <c r="AD29" s="80"/>
      <c r="AE29" s="80"/>
      <c r="AF29" s="80"/>
      <c r="AG29" s="80"/>
      <c r="AH29" s="81"/>
      <c r="AI29" s="191"/>
      <c r="AJ29" s="189" t="str">
        <f>$M$8 &amp; " "</f>
        <v xml:space="preserve">Jule </v>
      </c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59"/>
      <c r="AY29" s="81" t="s">
        <v>2</v>
      </c>
      <c r="AZ29" s="190"/>
      <c r="BA29" s="79"/>
      <c r="BB29" s="157" t="str">
        <f>" " &amp; $BQ$8</f>
        <v xml:space="preserve"> Patrick</v>
      </c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91"/>
      <c r="BR29" s="153">
        <v>1</v>
      </c>
      <c r="BS29" s="154"/>
      <c r="BT29" s="154"/>
      <c r="BU29" s="154"/>
      <c r="BV29" s="154"/>
      <c r="BW29" s="80" t="s">
        <v>2</v>
      </c>
      <c r="BX29" s="80"/>
      <c r="BY29" s="80"/>
      <c r="BZ29" s="154">
        <v>1</v>
      </c>
      <c r="CA29" s="154"/>
      <c r="CB29" s="154"/>
      <c r="CC29" s="154"/>
      <c r="CD29" s="155"/>
      <c r="CE29" s="116"/>
      <c r="CF29" s="52">
        <f t="shared" si="8"/>
        <v>1</v>
      </c>
      <c r="CG29" s="52">
        <f t="shared" si="9"/>
        <v>0</v>
      </c>
      <c r="CH29" s="52">
        <f t="shared" si="10"/>
        <v>1</v>
      </c>
      <c r="CI29" s="52">
        <f t="shared" si="11"/>
        <v>0</v>
      </c>
      <c r="CJ29" s="193"/>
    </row>
    <row r="30" spans="1:88" ht="11.25" customHeight="1" x14ac:dyDescent="0.25">
      <c r="A30" s="18"/>
      <c r="B30" s="115"/>
      <c r="C30" s="145"/>
      <c r="D30" s="146"/>
      <c r="E30" s="146"/>
      <c r="F30" s="147"/>
      <c r="G30" s="192"/>
      <c r="H30" s="79">
        <f t="shared" si="12"/>
        <v>14</v>
      </c>
      <c r="I30" s="80"/>
      <c r="J30" s="80"/>
      <c r="K30" s="81"/>
      <c r="L30" s="191"/>
      <c r="M30" s="79" t="str">
        <f t="shared" si="7"/>
        <v>3.6.</v>
      </c>
      <c r="N30" s="80"/>
      <c r="O30" s="80"/>
      <c r="P30" s="80"/>
      <c r="Q30" s="81"/>
      <c r="R30" s="191"/>
      <c r="S30" s="161">
        <f t="shared" si="13"/>
        <v>0.94583333333333319</v>
      </c>
      <c r="T30" s="80"/>
      <c r="U30" s="80"/>
      <c r="V30" s="80"/>
      <c r="W30" s="81"/>
      <c r="X30" s="191"/>
      <c r="Y30" s="79" t="str">
        <f>$Y$16</f>
        <v>Fernseher (links)</v>
      </c>
      <c r="Z30" s="80"/>
      <c r="AA30" s="80"/>
      <c r="AB30" s="80"/>
      <c r="AC30" s="80"/>
      <c r="AD30" s="80"/>
      <c r="AE30" s="80"/>
      <c r="AF30" s="80"/>
      <c r="AG30" s="80"/>
      <c r="AH30" s="81"/>
      <c r="AI30" s="191"/>
      <c r="AJ30" s="189" t="str">
        <f>$AO$8 &amp; " "</f>
        <v xml:space="preserve">Christoph </v>
      </c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59"/>
      <c r="AY30" s="81" t="s">
        <v>2</v>
      </c>
      <c r="AZ30" s="190"/>
      <c r="BA30" s="79"/>
      <c r="BB30" s="157" t="str">
        <f>" " &amp; $AA$8</f>
        <v xml:space="preserve"> Ratze</v>
      </c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91"/>
      <c r="BR30" s="153">
        <v>0</v>
      </c>
      <c r="BS30" s="154"/>
      <c r="BT30" s="154"/>
      <c r="BU30" s="154"/>
      <c r="BV30" s="154"/>
      <c r="BW30" s="80" t="s">
        <v>2</v>
      </c>
      <c r="BX30" s="80"/>
      <c r="BY30" s="80"/>
      <c r="BZ30" s="154">
        <v>0</v>
      </c>
      <c r="CA30" s="154"/>
      <c r="CB30" s="154"/>
      <c r="CC30" s="154"/>
      <c r="CD30" s="155"/>
      <c r="CE30" s="116"/>
      <c r="CF30" s="52">
        <f t="shared" si="8"/>
        <v>1</v>
      </c>
      <c r="CG30" s="52">
        <f t="shared" si="9"/>
        <v>0</v>
      </c>
      <c r="CH30" s="52">
        <f t="shared" si="10"/>
        <v>1</v>
      </c>
      <c r="CI30" s="52">
        <f t="shared" si="11"/>
        <v>0</v>
      </c>
      <c r="CJ30" s="193"/>
    </row>
    <row r="31" spans="1:88" ht="11.25" customHeight="1" x14ac:dyDescent="0.25">
      <c r="A31" s="18"/>
      <c r="B31" s="115"/>
      <c r="C31" s="145"/>
      <c r="D31" s="146"/>
      <c r="E31" s="146"/>
      <c r="F31" s="147"/>
      <c r="G31" s="192"/>
      <c r="H31" s="79">
        <f t="shared" si="12"/>
        <v>15</v>
      </c>
      <c r="I31" s="80"/>
      <c r="J31" s="80"/>
      <c r="K31" s="81"/>
      <c r="L31" s="191"/>
      <c r="M31" s="79" t="str">
        <f t="shared" si="7"/>
        <v>3.6.</v>
      </c>
      <c r="N31" s="80"/>
      <c r="O31" s="80"/>
      <c r="P31" s="80"/>
      <c r="Q31" s="81"/>
      <c r="R31" s="191"/>
      <c r="S31" s="161">
        <f t="shared" si="13"/>
        <v>0.9541666666666665</v>
      </c>
      <c r="T31" s="80"/>
      <c r="U31" s="80"/>
      <c r="V31" s="80"/>
      <c r="W31" s="81"/>
      <c r="X31" s="191"/>
      <c r="Y31" s="79" t="str">
        <f>$Y$17</f>
        <v>Fernseher (rechts)</v>
      </c>
      <c r="Z31" s="80"/>
      <c r="AA31" s="80"/>
      <c r="AB31" s="80"/>
      <c r="AC31" s="80"/>
      <c r="AD31" s="80"/>
      <c r="AE31" s="80"/>
      <c r="AF31" s="80"/>
      <c r="AG31" s="80"/>
      <c r="AH31" s="81"/>
      <c r="AI31" s="191"/>
      <c r="AJ31" s="189" t="str">
        <f>$BQ$8 &amp; " "</f>
        <v xml:space="preserve">Patrick </v>
      </c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59"/>
      <c r="AY31" s="81" t="s">
        <v>2</v>
      </c>
      <c r="AZ31" s="190"/>
      <c r="BA31" s="79"/>
      <c r="BB31" s="157" t="str">
        <f>" " &amp; $BC$8</f>
        <v xml:space="preserve"> Schmiddi</v>
      </c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91"/>
      <c r="BR31" s="153">
        <v>4</v>
      </c>
      <c r="BS31" s="154"/>
      <c r="BT31" s="154"/>
      <c r="BU31" s="154"/>
      <c r="BV31" s="154"/>
      <c r="BW31" s="80" t="s">
        <v>2</v>
      </c>
      <c r="BX31" s="80"/>
      <c r="BY31" s="80"/>
      <c r="BZ31" s="154">
        <v>3</v>
      </c>
      <c r="CA31" s="154"/>
      <c r="CB31" s="154"/>
      <c r="CC31" s="154"/>
      <c r="CD31" s="155"/>
      <c r="CE31" s="116"/>
      <c r="CF31" s="52">
        <f t="shared" si="8"/>
        <v>1</v>
      </c>
      <c r="CG31" s="52">
        <f t="shared" si="9"/>
        <v>1</v>
      </c>
      <c r="CH31" s="52">
        <f t="shared" si="10"/>
        <v>0</v>
      </c>
      <c r="CI31" s="52">
        <f t="shared" si="11"/>
        <v>0</v>
      </c>
      <c r="CJ31" s="193"/>
    </row>
    <row r="32" spans="1:88" ht="11.25" customHeight="1" x14ac:dyDescent="0.25">
      <c r="A32" s="18"/>
      <c r="B32" s="115"/>
      <c r="C32" s="145"/>
      <c r="D32" s="146"/>
      <c r="E32" s="146"/>
      <c r="F32" s="147"/>
      <c r="G32" s="192"/>
      <c r="H32" s="79">
        <f t="shared" si="12"/>
        <v>16</v>
      </c>
      <c r="I32" s="80"/>
      <c r="J32" s="80"/>
      <c r="K32" s="81"/>
      <c r="L32" s="191"/>
      <c r="M32" s="79" t="str">
        <f t="shared" si="7"/>
        <v>3.6.</v>
      </c>
      <c r="N32" s="80"/>
      <c r="O32" s="80"/>
      <c r="P32" s="80"/>
      <c r="Q32" s="81"/>
      <c r="R32" s="191"/>
      <c r="S32" s="161">
        <f t="shared" si="13"/>
        <v>0.9541666666666665</v>
      </c>
      <c r="T32" s="80"/>
      <c r="U32" s="80"/>
      <c r="V32" s="80"/>
      <c r="W32" s="81"/>
      <c r="X32" s="191"/>
      <c r="Y32" s="79" t="str">
        <f>$Y$16</f>
        <v>Fernseher (links)</v>
      </c>
      <c r="Z32" s="80"/>
      <c r="AA32" s="80"/>
      <c r="AB32" s="80"/>
      <c r="AC32" s="80"/>
      <c r="AD32" s="80"/>
      <c r="AE32" s="80"/>
      <c r="AF32" s="80"/>
      <c r="AG32" s="80"/>
      <c r="AH32" s="81"/>
      <c r="AI32" s="191"/>
      <c r="AJ32" s="189" t="str">
        <f>$AO$8 &amp; " "</f>
        <v xml:space="preserve">Christoph </v>
      </c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59"/>
      <c r="AY32" s="81" t="s">
        <v>2</v>
      </c>
      <c r="AZ32" s="190"/>
      <c r="BA32" s="79"/>
      <c r="BB32" s="157" t="str">
        <f>" " &amp; $M$8</f>
        <v xml:space="preserve"> Jule</v>
      </c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91"/>
      <c r="BR32" s="153">
        <v>2</v>
      </c>
      <c r="BS32" s="154"/>
      <c r="BT32" s="154"/>
      <c r="BU32" s="154"/>
      <c r="BV32" s="154"/>
      <c r="BW32" s="80" t="s">
        <v>2</v>
      </c>
      <c r="BX32" s="80"/>
      <c r="BY32" s="80"/>
      <c r="BZ32" s="154">
        <v>1</v>
      </c>
      <c r="CA32" s="154"/>
      <c r="CB32" s="154"/>
      <c r="CC32" s="154"/>
      <c r="CD32" s="155"/>
      <c r="CE32" s="116"/>
      <c r="CF32" s="52">
        <f t="shared" si="8"/>
        <v>1</v>
      </c>
      <c r="CG32" s="52">
        <f t="shared" si="9"/>
        <v>1</v>
      </c>
      <c r="CH32" s="52">
        <f t="shared" si="10"/>
        <v>0</v>
      </c>
      <c r="CI32" s="52">
        <f t="shared" si="11"/>
        <v>0</v>
      </c>
      <c r="CJ32" s="193"/>
    </row>
    <row r="33" spans="1:88" ht="11.25" customHeight="1" x14ac:dyDescent="0.25">
      <c r="A33" s="18"/>
      <c r="B33" s="115"/>
      <c r="C33" s="145"/>
      <c r="D33" s="146"/>
      <c r="E33" s="146"/>
      <c r="F33" s="147"/>
      <c r="G33" s="192"/>
      <c r="H33" s="79">
        <f t="shared" si="12"/>
        <v>17</v>
      </c>
      <c r="I33" s="80"/>
      <c r="J33" s="80"/>
      <c r="K33" s="81"/>
      <c r="L33" s="191"/>
      <c r="M33" s="79" t="str">
        <f t="shared" si="7"/>
        <v>3.6.</v>
      </c>
      <c r="N33" s="80"/>
      <c r="O33" s="80"/>
      <c r="P33" s="80"/>
      <c r="Q33" s="81"/>
      <c r="R33" s="191"/>
      <c r="S33" s="161">
        <f t="shared" si="13"/>
        <v>0.9624999999999998</v>
      </c>
      <c r="T33" s="80"/>
      <c r="U33" s="80"/>
      <c r="V33" s="80"/>
      <c r="W33" s="81"/>
      <c r="X33" s="191"/>
      <c r="Y33" s="79" t="str">
        <f>$Y$17</f>
        <v>Fernseher (rechts)</v>
      </c>
      <c r="Z33" s="80"/>
      <c r="AA33" s="80"/>
      <c r="AB33" s="80"/>
      <c r="AC33" s="80"/>
      <c r="AD33" s="80"/>
      <c r="AE33" s="80"/>
      <c r="AF33" s="80"/>
      <c r="AG33" s="80"/>
      <c r="AH33" s="81"/>
      <c r="AI33" s="191"/>
      <c r="AJ33" s="189" t="str">
        <f>$BC$8 &amp; " "</f>
        <v xml:space="preserve">Schmiddi </v>
      </c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59"/>
      <c r="AY33" s="81" t="s">
        <v>2</v>
      </c>
      <c r="AZ33" s="190"/>
      <c r="BA33" s="79"/>
      <c r="BB33" s="157" t="str">
        <f>" " &amp; $AA$8</f>
        <v xml:space="preserve"> Ratze</v>
      </c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91"/>
      <c r="BR33" s="153">
        <v>0</v>
      </c>
      <c r="BS33" s="154"/>
      <c r="BT33" s="154"/>
      <c r="BU33" s="154"/>
      <c r="BV33" s="154"/>
      <c r="BW33" s="80" t="s">
        <v>2</v>
      </c>
      <c r="BX33" s="80"/>
      <c r="BY33" s="80"/>
      <c r="BZ33" s="154">
        <v>6</v>
      </c>
      <c r="CA33" s="154"/>
      <c r="CB33" s="154"/>
      <c r="CC33" s="154"/>
      <c r="CD33" s="155"/>
      <c r="CE33" s="116"/>
      <c r="CF33" s="52">
        <f t="shared" si="8"/>
        <v>1</v>
      </c>
      <c r="CG33" s="52">
        <f t="shared" si="9"/>
        <v>0</v>
      </c>
      <c r="CH33" s="52">
        <f t="shared" si="10"/>
        <v>0</v>
      </c>
      <c r="CI33" s="52">
        <f t="shared" si="11"/>
        <v>1</v>
      </c>
      <c r="CJ33" s="193"/>
    </row>
    <row r="34" spans="1:88" ht="11.25" customHeight="1" x14ac:dyDescent="0.25">
      <c r="A34" s="18"/>
      <c r="B34" s="115"/>
      <c r="C34" s="145"/>
      <c r="D34" s="146"/>
      <c r="E34" s="146"/>
      <c r="F34" s="147"/>
      <c r="G34" s="192"/>
      <c r="H34" s="79">
        <f t="shared" si="12"/>
        <v>18</v>
      </c>
      <c r="I34" s="80"/>
      <c r="J34" s="80"/>
      <c r="K34" s="81"/>
      <c r="L34" s="191"/>
      <c r="M34" s="79" t="str">
        <f t="shared" si="7"/>
        <v>3.6.</v>
      </c>
      <c r="N34" s="80"/>
      <c r="O34" s="80"/>
      <c r="P34" s="80"/>
      <c r="Q34" s="81"/>
      <c r="R34" s="191"/>
      <c r="S34" s="161">
        <f t="shared" si="13"/>
        <v>0.9624999999999998</v>
      </c>
      <c r="T34" s="80"/>
      <c r="U34" s="80"/>
      <c r="V34" s="80"/>
      <c r="W34" s="81"/>
      <c r="X34" s="191"/>
      <c r="Y34" s="79" t="str">
        <f>$Y$16</f>
        <v>Fernseher (links)</v>
      </c>
      <c r="Z34" s="80"/>
      <c r="AA34" s="80"/>
      <c r="AB34" s="80"/>
      <c r="AC34" s="80"/>
      <c r="AD34" s="80"/>
      <c r="AE34" s="80"/>
      <c r="AF34" s="80"/>
      <c r="AG34" s="80"/>
      <c r="AH34" s="81"/>
      <c r="AI34" s="191"/>
      <c r="AJ34" s="189" t="str">
        <f>$BQ$8 &amp; " "</f>
        <v xml:space="preserve">Patrick </v>
      </c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59"/>
      <c r="AY34" s="81" t="s">
        <v>2</v>
      </c>
      <c r="AZ34" s="190"/>
      <c r="BA34" s="79"/>
      <c r="BB34" s="157" t="str">
        <f>" " &amp; $AO$8</f>
        <v xml:space="preserve"> Christoph</v>
      </c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91"/>
      <c r="BR34" s="153">
        <v>3</v>
      </c>
      <c r="BS34" s="154"/>
      <c r="BT34" s="154"/>
      <c r="BU34" s="154"/>
      <c r="BV34" s="154"/>
      <c r="BW34" s="80" t="s">
        <v>2</v>
      </c>
      <c r="BX34" s="80"/>
      <c r="BY34" s="80"/>
      <c r="BZ34" s="154">
        <v>0</v>
      </c>
      <c r="CA34" s="154"/>
      <c r="CB34" s="154"/>
      <c r="CC34" s="154"/>
      <c r="CD34" s="155"/>
      <c r="CE34" s="116"/>
      <c r="CF34" s="52">
        <f t="shared" si="8"/>
        <v>1</v>
      </c>
      <c r="CG34" s="52">
        <f t="shared" si="9"/>
        <v>1</v>
      </c>
      <c r="CH34" s="52">
        <f t="shared" si="10"/>
        <v>0</v>
      </c>
      <c r="CI34" s="52">
        <f t="shared" si="11"/>
        <v>0</v>
      </c>
      <c r="CJ34" s="193"/>
    </row>
    <row r="35" spans="1:88" ht="11.25" customHeight="1" x14ac:dyDescent="0.25">
      <c r="A35" s="18"/>
      <c r="B35" s="115"/>
      <c r="C35" s="145"/>
      <c r="D35" s="146"/>
      <c r="E35" s="146"/>
      <c r="F35" s="147"/>
      <c r="G35" s="192"/>
      <c r="H35" s="79">
        <f t="shared" si="12"/>
        <v>19</v>
      </c>
      <c r="I35" s="80"/>
      <c r="J35" s="80"/>
      <c r="K35" s="81"/>
      <c r="L35" s="191"/>
      <c r="M35" s="79" t="str">
        <f t="shared" si="7"/>
        <v>3.6.</v>
      </c>
      <c r="N35" s="80"/>
      <c r="O35" s="80"/>
      <c r="P35" s="80"/>
      <c r="Q35" s="81"/>
      <c r="R35" s="191"/>
      <c r="S35" s="161">
        <f t="shared" si="13"/>
        <v>0.9708333333333331</v>
      </c>
      <c r="T35" s="80"/>
      <c r="U35" s="80"/>
      <c r="V35" s="80"/>
      <c r="W35" s="81"/>
      <c r="X35" s="191"/>
      <c r="Y35" s="79" t="str">
        <f>$Y$17</f>
        <v>Fernseher (rechts)</v>
      </c>
      <c r="Z35" s="80"/>
      <c r="AA35" s="80"/>
      <c r="AB35" s="80"/>
      <c r="AC35" s="80"/>
      <c r="AD35" s="80"/>
      <c r="AE35" s="80"/>
      <c r="AF35" s="80"/>
      <c r="AG35" s="80"/>
      <c r="AH35" s="81"/>
      <c r="AI35" s="191"/>
      <c r="AJ35" s="189" t="str">
        <f>$M$8 &amp; " "</f>
        <v xml:space="preserve">Jule </v>
      </c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59"/>
      <c r="AY35" s="81" t="s">
        <v>2</v>
      </c>
      <c r="AZ35" s="190"/>
      <c r="BA35" s="79"/>
      <c r="BB35" s="157" t="str">
        <f>" " &amp; $BC$8</f>
        <v xml:space="preserve"> Schmiddi</v>
      </c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91"/>
      <c r="BR35" s="153">
        <v>1</v>
      </c>
      <c r="BS35" s="154"/>
      <c r="BT35" s="154"/>
      <c r="BU35" s="154"/>
      <c r="BV35" s="154"/>
      <c r="BW35" s="80" t="s">
        <v>2</v>
      </c>
      <c r="BX35" s="80"/>
      <c r="BY35" s="80"/>
      <c r="BZ35" s="154">
        <v>2</v>
      </c>
      <c r="CA35" s="154"/>
      <c r="CB35" s="154"/>
      <c r="CC35" s="154"/>
      <c r="CD35" s="155"/>
      <c r="CE35" s="116"/>
      <c r="CF35" s="52">
        <f t="shared" si="8"/>
        <v>1</v>
      </c>
      <c r="CG35" s="52">
        <f t="shared" si="9"/>
        <v>0</v>
      </c>
      <c r="CH35" s="52">
        <f t="shared" si="10"/>
        <v>0</v>
      </c>
      <c r="CI35" s="52">
        <f t="shared" si="11"/>
        <v>1</v>
      </c>
      <c r="CJ35" s="193"/>
    </row>
    <row r="36" spans="1:88" ht="11.25" customHeight="1" x14ac:dyDescent="0.25">
      <c r="A36" s="18"/>
      <c r="B36" s="115"/>
      <c r="C36" s="148"/>
      <c r="D36" s="149"/>
      <c r="E36" s="149"/>
      <c r="F36" s="150"/>
      <c r="G36" s="192"/>
      <c r="H36" s="79">
        <f t="shared" si="12"/>
        <v>20</v>
      </c>
      <c r="I36" s="80"/>
      <c r="J36" s="80"/>
      <c r="K36" s="81"/>
      <c r="L36" s="191"/>
      <c r="M36" s="79" t="str">
        <f t="shared" si="7"/>
        <v>3.6.</v>
      </c>
      <c r="N36" s="80"/>
      <c r="O36" s="80"/>
      <c r="P36" s="80"/>
      <c r="Q36" s="81"/>
      <c r="R36" s="191"/>
      <c r="S36" s="161">
        <f t="shared" si="13"/>
        <v>0.9708333333333331</v>
      </c>
      <c r="T36" s="80"/>
      <c r="U36" s="80"/>
      <c r="V36" s="80"/>
      <c r="W36" s="81"/>
      <c r="X36" s="191"/>
      <c r="Y36" s="79" t="str">
        <f>$Y$16</f>
        <v>Fernseher (links)</v>
      </c>
      <c r="Z36" s="80"/>
      <c r="AA36" s="80"/>
      <c r="AB36" s="80"/>
      <c r="AC36" s="80"/>
      <c r="AD36" s="80"/>
      <c r="AE36" s="80"/>
      <c r="AF36" s="80"/>
      <c r="AG36" s="80"/>
      <c r="AH36" s="81"/>
      <c r="AI36" s="191"/>
      <c r="AJ36" s="189" t="str">
        <f>$AA$8 &amp; " "</f>
        <v xml:space="preserve">Ratze </v>
      </c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59"/>
      <c r="AY36" s="81" t="s">
        <v>2</v>
      </c>
      <c r="AZ36" s="190"/>
      <c r="BA36" s="79"/>
      <c r="BB36" s="157" t="str">
        <f>" " &amp; $BQ$8</f>
        <v xml:space="preserve"> Patrick</v>
      </c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91"/>
      <c r="BR36" s="153">
        <v>2</v>
      </c>
      <c r="BS36" s="154"/>
      <c r="BT36" s="154"/>
      <c r="BU36" s="154"/>
      <c r="BV36" s="154"/>
      <c r="BW36" s="80" t="s">
        <v>2</v>
      </c>
      <c r="BX36" s="80"/>
      <c r="BY36" s="80"/>
      <c r="BZ36" s="154">
        <v>3</v>
      </c>
      <c r="CA36" s="154"/>
      <c r="CB36" s="154"/>
      <c r="CC36" s="154"/>
      <c r="CD36" s="155"/>
      <c r="CE36" s="116"/>
      <c r="CF36" s="52">
        <f t="shared" si="8"/>
        <v>1</v>
      </c>
      <c r="CG36" s="52">
        <f t="shared" si="9"/>
        <v>0</v>
      </c>
      <c r="CH36" s="52">
        <f t="shared" si="10"/>
        <v>0</v>
      </c>
      <c r="CI36" s="52">
        <f t="shared" si="11"/>
        <v>1</v>
      </c>
      <c r="CJ36" s="193"/>
    </row>
    <row r="37" spans="1:88" ht="7.5" customHeight="1" x14ac:dyDescent="0.25">
      <c r="A37" s="18"/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9"/>
      <c r="CF37" s="52"/>
      <c r="CG37" s="52"/>
      <c r="CH37" s="52"/>
      <c r="CI37" s="52"/>
      <c r="CJ37" s="193"/>
    </row>
    <row r="38" spans="1:88" ht="11.25" customHeight="1" x14ac:dyDescent="0.25">
      <c r="A38" s="18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52"/>
      <c r="CG38" s="52"/>
      <c r="CH38" s="52"/>
      <c r="CI38" s="52"/>
      <c r="CJ38" s="193"/>
    </row>
    <row r="39" spans="1:88" ht="7.5" customHeight="1" x14ac:dyDescent="0.25">
      <c r="A39" s="18"/>
      <c r="B39" s="11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4"/>
      <c r="CF39" s="52"/>
      <c r="CG39" s="52"/>
      <c r="CH39" s="52"/>
      <c r="CI39" s="52"/>
      <c r="CJ39" s="193"/>
    </row>
    <row r="40" spans="1:88" s="2" customFormat="1" ht="15" customHeight="1" x14ac:dyDescent="0.25">
      <c r="A40" s="18"/>
      <c r="B40" s="115"/>
      <c r="C40" s="86" t="s">
        <v>12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8"/>
      <c r="CE40" s="116"/>
      <c r="CF40" s="4"/>
      <c r="CG40" s="4"/>
      <c r="CH40" s="4"/>
      <c r="CI40" s="4"/>
      <c r="CJ40" s="193"/>
    </row>
    <row r="41" spans="1:88" ht="7.5" customHeight="1" x14ac:dyDescent="0.25">
      <c r="A41" s="18"/>
      <c r="B41" s="115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6"/>
      <c r="CF41" s="52"/>
      <c r="CG41" s="52"/>
      <c r="CH41" s="52"/>
      <c r="CI41" s="52"/>
      <c r="CJ41" s="193"/>
    </row>
    <row r="42" spans="1:88" s="3" customFormat="1" ht="11.25" customHeight="1" x14ac:dyDescent="0.25">
      <c r="A42" s="18"/>
      <c r="B42" s="115"/>
      <c r="C42" s="131"/>
      <c r="D42" s="124"/>
      <c r="E42" s="124"/>
      <c r="F42" s="124"/>
      <c r="G42" s="124"/>
      <c r="H42" s="124"/>
      <c r="I42" s="124"/>
      <c r="J42" s="124"/>
      <c r="K42" s="124"/>
      <c r="L42" s="186"/>
      <c r="M42" s="131" t="str">
        <f>$M$8</f>
        <v>Jule</v>
      </c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31" t="str">
        <f>$AA$8</f>
        <v>Ratze</v>
      </c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31" t="str">
        <f>$AO$8</f>
        <v>Christoph</v>
      </c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31" t="str">
        <f>$BC$8</f>
        <v>Schmiddi</v>
      </c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18" t="str">
        <f>$BQ$8</f>
        <v>Patrick</v>
      </c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87"/>
      <c r="CE42" s="116"/>
      <c r="CF42" s="5"/>
      <c r="CG42" s="5"/>
      <c r="CH42" s="5"/>
      <c r="CI42" s="5"/>
      <c r="CJ42" s="193"/>
    </row>
    <row r="43" spans="1:88" ht="11.25" customHeight="1" x14ac:dyDescent="0.25">
      <c r="A43" s="18"/>
      <c r="B43" s="115"/>
      <c r="C43" s="101" t="str">
        <f>" " &amp; $M$8</f>
        <v xml:space="preserve"> Jule</v>
      </c>
      <c r="D43" s="102"/>
      <c r="E43" s="102"/>
      <c r="F43" s="102"/>
      <c r="G43" s="102"/>
      <c r="H43" s="102"/>
      <c r="I43" s="102"/>
      <c r="J43" s="102"/>
      <c r="K43" s="102"/>
      <c r="L43" s="102"/>
      <c r="M43" s="73" t="s">
        <v>13</v>
      </c>
      <c r="N43" s="74"/>
      <c r="O43" s="74"/>
      <c r="P43" s="74"/>
      <c r="Q43" s="74"/>
      <c r="R43" s="74" t="s">
        <v>2</v>
      </c>
      <c r="S43" s="74"/>
      <c r="T43" s="74"/>
      <c r="U43" s="74"/>
      <c r="V43" s="74"/>
      <c r="W43" s="74"/>
      <c r="X43" s="74"/>
      <c r="Y43" s="74"/>
      <c r="Z43" s="75"/>
      <c r="AA43" s="165">
        <f>IF(ISBLANK(BR16),"",BR16)</f>
        <v>1</v>
      </c>
      <c r="AB43" s="166"/>
      <c r="AC43" s="166"/>
      <c r="AD43" s="166"/>
      <c r="AE43" s="166"/>
      <c r="AF43" s="166" t="s">
        <v>2</v>
      </c>
      <c r="AG43" s="166"/>
      <c r="AH43" s="166"/>
      <c r="AI43" s="166"/>
      <c r="AJ43" s="166">
        <f>IF(ISBLANK(BZ16),"",BZ16)</f>
        <v>0</v>
      </c>
      <c r="AK43" s="166"/>
      <c r="AL43" s="166"/>
      <c r="AM43" s="166"/>
      <c r="AN43" s="167"/>
      <c r="AO43" s="165">
        <f>IF(ISBLANK(BR21),"",BR21)</f>
        <v>2</v>
      </c>
      <c r="AP43" s="166"/>
      <c r="AQ43" s="166"/>
      <c r="AR43" s="166"/>
      <c r="AS43" s="166"/>
      <c r="AT43" s="166" t="s">
        <v>2</v>
      </c>
      <c r="AU43" s="166"/>
      <c r="AV43" s="166"/>
      <c r="AW43" s="166"/>
      <c r="AX43" s="166">
        <f>IF(ISBLANK(BZ21),"",BZ21)</f>
        <v>2</v>
      </c>
      <c r="AY43" s="166"/>
      <c r="AZ43" s="166"/>
      <c r="BA43" s="166"/>
      <c r="BB43" s="167"/>
      <c r="BC43" s="165">
        <f>IF(ISBLANK(BR35),"",BR35)</f>
        <v>1</v>
      </c>
      <c r="BD43" s="166"/>
      <c r="BE43" s="166"/>
      <c r="BF43" s="166"/>
      <c r="BG43" s="166"/>
      <c r="BH43" s="166" t="s">
        <v>2</v>
      </c>
      <c r="BI43" s="166"/>
      <c r="BJ43" s="166"/>
      <c r="BK43" s="166"/>
      <c r="BL43" s="166">
        <f>IF(ISBLANK(BZ35),"",BZ35)</f>
        <v>2</v>
      </c>
      <c r="BM43" s="166"/>
      <c r="BN43" s="166"/>
      <c r="BO43" s="166"/>
      <c r="BP43" s="167"/>
      <c r="BQ43" s="165">
        <f>IF(ISBLANK(BR29),"",BR29)</f>
        <v>1</v>
      </c>
      <c r="BR43" s="166"/>
      <c r="BS43" s="166"/>
      <c r="BT43" s="166"/>
      <c r="BU43" s="166"/>
      <c r="BV43" s="166" t="s">
        <v>2</v>
      </c>
      <c r="BW43" s="166"/>
      <c r="BX43" s="166"/>
      <c r="BY43" s="166"/>
      <c r="BZ43" s="166">
        <f>IF(ISBLANK(BZ29),"",BZ29)</f>
        <v>1</v>
      </c>
      <c r="CA43" s="166"/>
      <c r="CB43" s="166"/>
      <c r="CC43" s="166"/>
      <c r="CD43" s="167"/>
      <c r="CE43" s="116"/>
      <c r="CF43" s="52"/>
      <c r="CG43" s="52"/>
      <c r="CH43" s="52"/>
      <c r="CI43" s="52"/>
      <c r="CJ43" s="193"/>
    </row>
    <row r="44" spans="1:88" ht="11.25" customHeight="1" x14ac:dyDescent="0.25">
      <c r="A44" s="18"/>
      <c r="B44" s="115"/>
      <c r="C44" s="101" t="str">
        <f>" " &amp; $AA$8</f>
        <v xml:space="preserve"> Ratze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65">
        <f>IF(ISBLANK(BR27),"",BR27)</f>
        <v>2</v>
      </c>
      <c r="N44" s="166"/>
      <c r="O44" s="166"/>
      <c r="P44" s="166"/>
      <c r="Q44" s="166"/>
      <c r="R44" s="166" t="s">
        <v>2</v>
      </c>
      <c r="S44" s="166"/>
      <c r="T44" s="166"/>
      <c r="U44" s="166"/>
      <c r="V44" s="166">
        <f>IF(ISBLANK(BZ27),"",BZ27)</f>
        <v>3</v>
      </c>
      <c r="W44" s="166"/>
      <c r="X44" s="166"/>
      <c r="Y44" s="166"/>
      <c r="Z44" s="167"/>
      <c r="AA44" s="73" t="s">
        <v>13</v>
      </c>
      <c r="AB44" s="74"/>
      <c r="AC44" s="74"/>
      <c r="AD44" s="74"/>
      <c r="AE44" s="74"/>
      <c r="AF44" s="74" t="s">
        <v>2</v>
      </c>
      <c r="AG44" s="74"/>
      <c r="AH44" s="74"/>
      <c r="AI44" s="74"/>
      <c r="AJ44" s="74"/>
      <c r="AK44" s="74"/>
      <c r="AL44" s="74"/>
      <c r="AM44" s="74"/>
      <c r="AN44" s="75"/>
      <c r="AO44" s="165">
        <f>IF(ISBLANK(BR19),"",BR19)</f>
        <v>1</v>
      </c>
      <c r="AP44" s="166"/>
      <c r="AQ44" s="166"/>
      <c r="AR44" s="166"/>
      <c r="AS44" s="166"/>
      <c r="AT44" s="166" t="s">
        <v>2</v>
      </c>
      <c r="AU44" s="166"/>
      <c r="AV44" s="166"/>
      <c r="AW44" s="166"/>
      <c r="AX44" s="166">
        <f>IF(ISBLANK(BZ19),"",BZ19)</f>
        <v>3</v>
      </c>
      <c r="AY44" s="166"/>
      <c r="AZ44" s="166"/>
      <c r="BA44" s="166"/>
      <c r="BB44" s="167"/>
      <c r="BC44" s="165">
        <f>IF(ISBLANK(BR22),"",BR22)</f>
        <v>0</v>
      </c>
      <c r="BD44" s="166"/>
      <c r="BE44" s="166"/>
      <c r="BF44" s="166"/>
      <c r="BG44" s="166"/>
      <c r="BH44" s="166" t="s">
        <v>2</v>
      </c>
      <c r="BI44" s="166"/>
      <c r="BJ44" s="166"/>
      <c r="BK44" s="166"/>
      <c r="BL44" s="166">
        <f>IF(ISBLANK(BZ22),"",BZ22)</f>
        <v>0</v>
      </c>
      <c r="BM44" s="166"/>
      <c r="BN44" s="166"/>
      <c r="BO44" s="166"/>
      <c r="BP44" s="167"/>
      <c r="BQ44" s="165">
        <f>IF(ISBLANK(BR36),"",BR36)</f>
        <v>2</v>
      </c>
      <c r="BR44" s="166"/>
      <c r="BS44" s="166"/>
      <c r="BT44" s="166"/>
      <c r="BU44" s="166"/>
      <c r="BV44" s="166" t="s">
        <v>2</v>
      </c>
      <c r="BW44" s="166"/>
      <c r="BX44" s="166"/>
      <c r="BY44" s="166"/>
      <c r="BZ44" s="166">
        <f>IF(ISBLANK(BZ36),"",BZ36)</f>
        <v>3</v>
      </c>
      <c r="CA44" s="166"/>
      <c r="CB44" s="166"/>
      <c r="CC44" s="166"/>
      <c r="CD44" s="167"/>
      <c r="CE44" s="116"/>
      <c r="CF44" s="52"/>
      <c r="CG44" s="52"/>
      <c r="CH44" s="52"/>
      <c r="CI44" s="52"/>
      <c r="CJ44" s="193"/>
    </row>
    <row r="45" spans="1:88" ht="11.25" customHeight="1" x14ac:dyDescent="0.25">
      <c r="A45" s="18"/>
      <c r="B45" s="115"/>
      <c r="C45" s="101" t="str">
        <f>" " &amp; $AO$8</f>
        <v xml:space="preserve"> Christoph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65">
        <f>IF(ISBLANK(BR32),"",BR32)</f>
        <v>2</v>
      </c>
      <c r="N45" s="166"/>
      <c r="O45" s="166"/>
      <c r="P45" s="166"/>
      <c r="Q45" s="166"/>
      <c r="R45" s="166" t="s">
        <v>2</v>
      </c>
      <c r="S45" s="166"/>
      <c r="T45" s="166"/>
      <c r="U45" s="166"/>
      <c r="V45" s="166">
        <f>IF(ISBLANK(BZ32),"",BZ32)</f>
        <v>1</v>
      </c>
      <c r="W45" s="166"/>
      <c r="X45" s="166"/>
      <c r="Y45" s="166"/>
      <c r="Z45" s="167"/>
      <c r="AA45" s="165">
        <f>IF(ISBLANK(BR30),"",BR30)</f>
        <v>0</v>
      </c>
      <c r="AB45" s="166"/>
      <c r="AC45" s="166"/>
      <c r="AD45" s="166"/>
      <c r="AE45" s="166"/>
      <c r="AF45" s="166" t="s">
        <v>2</v>
      </c>
      <c r="AG45" s="166"/>
      <c r="AH45" s="166"/>
      <c r="AI45" s="166"/>
      <c r="AJ45" s="166">
        <f>IF(ISBLANK(BZ30),"",BZ30)</f>
        <v>0</v>
      </c>
      <c r="AK45" s="166"/>
      <c r="AL45" s="166"/>
      <c r="AM45" s="166"/>
      <c r="AN45" s="167"/>
      <c r="AO45" s="73" t="s">
        <v>13</v>
      </c>
      <c r="AP45" s="74"/>
      <c r="AQ45" s="74"/>
      <c r="AR45" s="74"/>
      <c r="AS45" s="74"/>
      <c r="AT45" s="74" t="s">
        <v>2</v>
      </c>
      <c r="AU45" s="74"/>
      <c r="AV45" s="74"/>
      <c r="AW45" s="74"/>
      <c r="AX45" s="74"/>
      <c r="AY45" s="74"/>
      <c r="AZ45" s="74"/>
      <c r="BA45" s="74"/>
      <c r="BB45" s="75"/>
      <c r="BC45" s="165">
        <f>IF(ISBLANK(BR17),"",BR17)</f>
        <v>0</v>
      </c>
      <c r="BD45" s="166"/>
      <c r="BE45" s="166"/>
      <c r="BF45" s="166"/>
      <c r="BG45" s="166"/>
      <c r="BH45" s="166" t="s">
        <v>2</v>
      </c>
      <c r="BI45" s="166"/>
      <c r="BJ45" s="166"/>
      <c r="BK45" s="166"/>
      <c r="BL45" s="166">
        <f>IF(ISBLANK(BZ17),"",BZ17)</f>
        <v>1</v>
      </c>
      <c r="BM45" s="166"/>
      <c r="BN45" s="166"/>
      <c r="BO45" s="166"/>
      <c r="BP45" s="167"/>
      <c r="BQ45" s="165">
        <f>IF(ISBLANK(BR23),"",BR23)</f>
        <v>2</v>
      </c>
      <c r="BR45" s="166"/>
      <c r="BS45" s="166"/>
      <c r="BT45" s="166"/>
      <c r="BU45" s="166"/>
      <c r="BV45" s="166" t="s">
        <v>2</v>
      </c>
      <c r="BW45" s="166"/>
      <c r="BX45" s="166"/>
      <c r="BY45" s="166"/>
      <c r="BZ45" s="166">
        <f>IF(ISBLANK(BZ23),"",BZ23)</f>
        <v>1</v>
      </c>
      <c r="CA45" s="166"/>
      <c r="CB45" s="166"/>
      <c r="CC45" s="166"/>
      <c r="CD45" s="167"/>
      <c r="CE45" s="116"/>
      <c r="CF45" s="52"/>
      <c r="CG45" s="52"/>
      <c r="CH45" s="52"/>
      <c r="CI45" s="52"/>
      <c r="CJ45" s="193"/>
    </row>
    <row r="46" spans="1:88" ht="11.25" customHeight="1" x14ac:dyDescent="0.25">
      <c r="A46" s="18"/>
      <c r="B46" s="115"/>
      <c r="C46" s="101" t="str">
        <f>" " &amp; $BC$8</f>
        <v xml:space="preserve"> Schmiddi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65">
        <f>IF(ISBLANK(BR24),"",BR24)</f>
        <v>0</v>
      </c>
      <c r="N46" s="166"/>
      <c r="O46" s="166"/>
      <c r="P46" s="166"/>
      <c r="Q46" s="166"/>
      <c r="R46" s="166" t="s">
        <v>2</v>
      </c>
      <c r="S46" s="166"/>
      <c r="T46" s="166"/>
      <c r="U46" s="166"/>
      <c r="V46" s="166">
        <f>IF(ISBLANK(BZ24),"",BZ24)</f>
        <v>1</v>
      </c>
      <c r="W46" s="166"/>
      <c r="X46" s="166"/>
      <c r="Y46" s="166"/>
      <c r="Z46" s="167"/>
      <c r="AA46" s="165">
        <f>IF(ISBLANK(BR33),"",BR33)</f>
        <v>0</v>
      </c>
      <c r="AB46" s="166"/>
      <c r="AC46" s="166"/>
      <c r="AD46" s="166"/>
      <c r="AE46" s="166"/>
      <c r="AF46" s="166" t="s">
        <v>2</v>
      </c>
      <c r="AG46" s="166"/>
      <c r="AH46" s="166"/>
      <c r="AI46" s="166"/>
      <c r="AJ46" s="166">
        <f>IF(ISBLANK(BZ33),"",BZ33)</f>
        <v>6</v>
      </c>
      <c r="AK46" s="166"/>
      <c r="AL46" s="166"/>
      <c r="AM46" s="166"/>
      <c r="AN46" s="167"/>
      <c r="AO46" s="165">
        <f>IF(ISBLANK(BR28),"",BR28)</f>
        <v>0</v>
      </c>
      <c r="AP46" s="166"/>
      <c r="AQ46" s="166"/>
      <c r="AR46" s="166"/>
      <c r="AS46" s="166"/>
      <c r="AT46" s="166" t="s">
        <v>2</v>
      </c>
      <c r="AU46" s="166"/>
      <c r="AV46" s="166"/>
      <c r="AW46" s="166"/>
      <c r="AX46" s="166">
        <f>IF(ISBLANK(BZ28),"",BZ28)</f>
        <v>1</v>
      </c>
      <c r="AY46" s="166"/>
      <c r="AZ46" s="166"/>
      <c r="BA46" s="166"/>
      <c r="BB46" s="167"/>
      <c r="BC46" s="73" t="s">
        <v>13</v>
      </c>
      <c r="BD46" s="74"/>
      <c r="BE46" s="74"/>
      <c r="BF46" s="74"/>
      <c r="BG46" s="74"/>
      <c r="BH46" s="74" t="s">
        <v>2</v>
      </c>
      <c r="BI46" s="74"/>
      <c r="BJ46" s="74"/>
      <c r="BK46" s="74"/>
      <c r="BL46" s="74"/>
      <c r="BM46" s="74"/>
      <c r="BN46" s="74"/>
      <c r="BO46" s="74"/>
      <c r="BP46" s="75"/>
      <c r="BQ46" s="165">
        <f>IF(ISBLANK(BR20),"",BR20)</f>
        <v>3</v>
      </c>
      <c r="BR46" s="166"/>
      <c r="BS46" s="166"/>
      <c r="BT46" s="166"/>
      <c r="BU46" s="166"/>
      <c r="BV46" s="166" t="s">
        <v>2</v>
      </c>
      <c r="BW46" s="166"/>
      <c r="BX46" s="166"/>
      <c r="BY46" s="166"/>
      <c r="BZ46" s="166">
        <f>IF(ISBLANK(BZ20),"",BZ20)</f>
        <v>2</v>
      </c>
      <c r="CA46" s="166"/>
      <c r="CB46" s="166"/>
      <c r="CC46" s="166"/>
      <c r="CD46" s="167"/>
      <c r="CE46" s="116"/>
      <c r="CF46" s="52"/>
      <c r="CG46" s="52"/>
      <c r="CH46" s="52"/>
      <c r="CI46" s="52"/>
      <c r="CJ46" s="193"/>
    </row>
    <row r="47" spans="1:88" ht="11.25" customHeight="1" x14ac:dyDescent="0.25">
      <c r="A47" s="18"/>
      <c r="B47" s="115"/>
      <c r="C47" s="101" t="str">
        <f>" " &amp; $BQ$8</f>
        <v xml:space="preserve"> Patrick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65">
        <f>IF(ISBLANK(BR18),"",BR18)</f>
        <v>1</v>
      </c>
      <c r="N47" s="166"/>
      <c r="O47" s="166"/>
      <c r="P47" s="166"/>
      <c r="Q47" s="166"/>
      <c r="R47" s="166" t="s">
        <v>2</v>
      </c>
      <c r="S47" s="166"/>
      <c r="T47" s="166"/>
      <c r="U47" s="166"/>
      <c r="V47" s="166">
        <f>IF(ISBLANK(BZ18),"",BZ18)</f>
        <v>1</v>
      </c>
      <c r="W47" s="166"/>
      <c r="X47" s="166"/>
      <c r="Y47" s="166"/>
      <c r="Z47" s="167"/>
      <c r="AA47" s="165">
        <f>IF(ISBLANK(BR25),"",BR25)</f>
        <v>1</v>
      </c>
      <c r="AB47" s="166"/>
      <c r="AC47" s="166"/>
      <c r="AD47" s="166"/>
      <c r="AE47" s="166"/>
      <c r="AF47" s="166" t="s">
        <v>2</v>
      </c>
      <c r="AG47" s="166"/>
      <c r="AH47" s="166"/>
      <c r="AI47" s="166"/>
      <c r="AJ47" s="166">
        <f>IF(ISBLANK(BZ25),"",BZ25)</f>
        <v>0</v>
      </c>
      <c r="AK47" s="166"/>
      <c r="AL47" s="166"/>
      <c r="AM47" s="166"/>
      <c r="AN47" s="167"/>
      <c r="AO47" s="165">
        <f>IF(ISBLANK(BR34),"",BR34)</f>
        <v>3</v>
      </c>
      <c r="AP47" s="166"/>
      <c r="AQ47" s="166"/>
      <c r="AR47" s="166"/>
      <c r="AS47" s="166"/>
      <c r="AT47" s="166" t="s">
        <v>2</v>
      </c>
      <c r="AU47" s="166"/>
      <c r="AV47" s="166"/>
      <c r="AW47" s="166"/>
      <c r="AX47" s="166">
        <f>IF(ISBLANK(BZ34),"",BZ34)</f>
        <v>0</v>
      </c>
      <c r="AY47" s="166"/>
      <c r="AZ47" s="166"/>
      <c r="BA47" s="166"/>
      <c r="BB47" s="167"/>
      <c r="BC47" s="165">
        <f>IF(ISBLANK(BR31),"",BR31)</f>
        <v>4</v>
      </c>
      <c r="BD47" s="166"/>
      <c r="BE47" s="166"/>
      <c r="BF47" s="166"/>
      <c r="BG47" s="166"/>
      <c r="BH47" s="166" t="s">
        <v>2</v>
      </c>
      <c r="BI47" s="166"/>
      <c r="BJ47" s="166"/>
      <c r="BK47" s="166"/>
      <c r="BL47" s="166">
        <f>IF(ISBLANK(BZ31),"",BZ31)</f>
        <v>3</v>
      </c>
      <c r="BM47" s="166"/>
      <c r="BN47" s="166"/>
      <c r="BO47" s="166"/>
      <c r="BP47" s="167"/>
      <c r="BQ47" s="73" t="s">
        <v>13</v>
      </c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5"/>
      <c r="CE47" s="116"/>
      <c r="CF47" s="52"/>
      <c r="CG47" s="52"/>
      <c r="CH47" s="52"/>
      <c r="CI47" s="52"/>
      <c r="CJ47" s="193"/>
    </row>
    <row r="48" spans="1:88" ht="7.5" customHeight="1" x14ac:dyDescent="0.25">
      <c r="A48" s="18"/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9"/>
      <c r="CF48" s="52"/>
      <c r="CG48" s="52"/>
      <c r="CH48" s="52"/>
      <c r="CI48" s="52"/>
      <c r="CJ48" s="193"/>
    </row>
    <row r="49" spans="1:88" ht="11.25" hidden="1" customHeight="1" x14ac:dyDescent="0.25">
      <c r="A49" s="18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52"/>
      <c r="CG49" s="52"/>
      <c r="CH49" s="52"/>
      <c r="CI49" s="52"/>
      <c r="CJ49" s="193"/>
    </row>
    <row r="50" spans="1:88" ht="7.5" hidden="1" customHeight="1" x14ac:dyDescent="0.25">
      <c r="A50" s="18"/>
      <c r="B50" s="113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4"/>
      <c r="CF50" s="52"/>
      <c r="CG50" s="52"/>
      <c r="CH50" s="52"/>
      <c r="CI50" s="52"/>
      <c r="CJ50" s="193"/>
    </row>
    <row r="51" spans="1:88" ht="15" hidden="1" customHeight="1" x14ac:dyDescent="0.25">
      <c r="A51" s="18"/>
      <c r="B51" s="115"/>
      <c r="C51" s="86" t="s">
        <v>14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8"/>
      <c r="CE51" s="116"/>
      <c r="CF51" s="52"/>
      <c r="CG51" s="52"/>
      <c r="CH51" s="52"/>
      <c r="CI51" s="52"/>
      <c r="CJ51" s="193"/>
    </row>
    <row r="52" spans="1:88" ht="7.5" hidden="1" customHeight="1" x14ac:dyDescent="0.25">
      <c r="A52" s="18"/>
      <c r="B52" s="115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6"/>
      <c r="CF52" s="52"/>
      <c r="CG52" s="52"/>
      <c r="CH52" s="52"/>
      <c r="CI52" s="52"/>
      <c r="CJ52" s="193"/>
    </row>
    <row r="53" spans="1:88" s="3" customFormat="1" ht="11.25" hidden="1" customHeight="1" x14ac:dyDescent="0.25">
      <c r="A53" s="18"/>
      <c r="B53" s="115"/>
      <c r="C53" s="117" t="s">
        <v>15</v>
      </c>
      <c r="D53" s="117"/>
      <c r="E53" s="117"/>
      <c r="F53" s="117"/>
      <c r="G53" s="117"/>
      <c r="H53" s="101" t="str">
        <f>" Spieler"</f>
        <v xml:space="preserve"> Spieler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17" t="s">
        <v>16</v>
      </c>
      <c r="U53" s="117"/>
      <c r="V53" s="117"/>
      <c r="W53" s="117"/>
      <c r="X53" s="117"/>
      <c r="Y53" s="73"/>
      <c r="Z53" s="118" t="s">
        <v>17</v>
      </c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 t="s">
        <v>18</v>
      </c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75" t="s">
        <v>19</v>
      </c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 t="s">
        <v>20</v>
      </c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73"/>
      <c r="BS53" s="120" t="s">
        <v>21</v>
      </c>
      <c r="BT53" s="117"/>
      <c r="BU53" s="117"/>
      <c r="BV53" s="117"/>
      <c r="BW53" s="117"/>
      <c r="BX53" s="73" t="s">
        <v>22</v>
      </c>
      <c r="BY53" s="74"/>
      <c r="BZ53" s="74"/>
      <c r="CA53" s="74"/>
      <c r="CB53" s="96" t="s">
        <v>56</v>
      </c>
      <c r="CC53" s="74"/>
      <c r="CD53" s="75"/>
      <c r="CE53" s="116"/>
      <c r="CF53" s="5"/>
      <c r="CG53" s="5"/>
      <c r="CH53" s="5"/>
      <c r="CI53" s="5"/>
      <c r="CJ53" s="193"/>
    </row>
    <row r="54" spans="1:88" ht="11.25" hidden="1" customHeight="1" x14ac:dyDescent="0.25">
      <c r="A54" s="18"/>
      <c r="B54" s="115"/>
      <c r="C54" s="92">
        <f>RANK($BX54,$BX$54:$BX$58,0)</f>
        <v>3</v>
      </c>
      <c r="D54" s="93"/>
      <c r="E54" s="93"/>
      <c r="F54" s="93"/>
      <c r="G54" s="93"/>
      <c r="H54" s="183" t="str">
        <f>" " &amp; $M$8</f>
        <v xml:space="preserve"> Jule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5"/>
      <c r="T54" s="92">
        <f>CF16+CF18+CF21+CF24+CF27+CF29+CF32+CF35</f>
        <v>8</v>
      </c>
      <c r="U54" s="93"/>
      <c r="V54" s="93"/>
      <c r="W54" s="93"/>
      <c r="X54" s="93"/>
      <c r="Y54" s="95"/>
      <c r="Z54" s="113">
        <f>CG16+CI18+CG21+CI24+CI27+CG29+CI32+CG35</f>
        <v>3</v>
      </c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94">
        <f>CH16+CH18+CH21+CH24+CH27+CH29+CH32+CH35</f>
        <v>3</v>
      </c>
      <c r="AL54" s="93"/>
      <c r="AM54" s="93"/>
      <c r="AN54" s="93"/>
      <c r="AO54" s="93"/>
      <c r="AP54" s="93"/>
      <c r="AQ54" s="93"/>
      <c r="AR54" s="93"/>
      <c r="AS54" s="93"/>
      <c r="AT54" s="93"/>
      <c r="AU54" s="111"/>
      <c r="AV54" s="94">
        <f>CI16+CG18+CI21+CG24+CG27+CI29+CG32+CI35</f>
        <v>2</v>
      </c>
      <c r="AW54" s="93"/>
      <c r="AX54" s="93"/>
      <c r="AY54" s="93"/>
      <c r="AZ54" s="93"/>
      <c r="BA54" s="93"/>
      <c r="BB54" s="93"/>
      <c r="BC54" s="93"/>
      <c r="BD54" s="93"/>
      <c r="BE54" s="93"/>
      <c r="BF54" s="111"/>
      <c r="BG54" s="92">
        <f>BR16+BZ18+BR21+BZ24+BZ27+BR29+BZ32+BR35</f>
        <v>11</v>
      </c>
      <c r="BH54" s="93"/>
      <c r="BI54" s="93"/>
      <c r="BJ54" s="93"/>
      <c r="BK54" s="93"/>
      <c r="BL54" s="93" t="s">
        <v>2</v>
      </c>
      <c r="BM54" s="93"/>
      <c r="BN54" s="93">
        <f>BZ16+BR18+BZ21+BR24+BR27+BZ29+BR32+BZ35</f>
        <v>10</v>
      </c>
      <c r="BO54" s="93"/>
      <c r="BP54" s="93"/>
      <c r="BQ54" s="93"/>
      <c r="BR54" s="111"/>
      <c r="BS54" s="94">
        <f>BG54-BN54</f>
        <v>1</v>
      </c>
      <c r="BT54" s="93"/>
      <c r="BU54" s="93"/>
      <c r="BV54" s="93"/>
      <c r="BW54" s="93"/>
      <c r="BX54" s="92">
        <f>(Z54*3)+AK54</f>
        <v>12</v>
      </c>
      <c r="BY54" s="93"/>
      <c r="BZ54" s="93"/>
      <c r="CA54" s="93"/>
      <c r="CB54" s="94">
        <f>BX54+ROW()/1000</f>
        <v>12.054</v>
      </c>
      <c r="CC54" s="93"/>
      <c r="CD54" s="95"/>
      <c r="CE54" s="116"/>
      <c r="CF54" s="52"/>
      <c r="CG54" s="52"/>
      <c r="CH54" s="52"/>
      <c r="CI54" s="52"/>
      <c r="CJ54" s="193"/>
    </row>
    <row r="55" spans="1:88" ht="11.25" hidden="1" customHeight="1" x14ac:dyDescent="0.25">
      <c r="A55" s="18"/>
      <c r="B55" s="115"/>
      <c r="C55" s="92">
        <f>RANK($BX55,$BX$54:$BX$58,0)</f>
        <v>5</v>
      </c>
      <c r="D55" s="93"/>
      <c r="E55" s="93"/>
      <c r="F55" s="93"/>
      <c r="G55" s="93"/>
      <c r="H55" s="183" t="str">
        <f>" " &amp; $AA$8</f>
        <v xml:space="preserve"> Ratze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CF16+CF19+CF22+CF25+CF27+CF30+CF33+CF36</f>
        <v>8</v>
      </c>
      <c r="U55" s="93"/>
      <c r="V55" s="93"/>
      <c r="W55" s="93"/>
      <c r="X55" s="93"/>
      <c r="Y55" s="95"/>
      <c r="Z55" s="113">
        <f>CI16+CG19+CG22+CI25+CG27+CI30+CI33+CG36</f>
        <v>1</v>
      </c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94">
        <f>CH16+CH19+CH22+CH25+CH27+CH30+CH33+CH36</f>
        <v>2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CG16+CI19+CI22+CG25+CI27+CG30+CG33+CI36</f>
        <v>5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BZ16+BR19+BR22+BZ25+BR27+BZ30+BZ33+BR36</f>
        <v>11</v>
      </c>
      <c r="BH55" s="93"/>
      <c r="BI55" s="93"/>
      <c r="BJ55" s="93"/>
      <c r="BK55" s="93" t="s">
        <v>2</v>
      </c>
      <c r="BL55" s="93" t="s">
        <v>2</v>
      </c>
      <c r="BM55" s="93"/>
      <c r="BN55" s="93">
        <f>BR16+BZ19+BZ22+BR25+BZ27+BR30+BR33+BZ36</f>
        <v>11</v>
      </c>
      <c r="BO55" s="93"/>
      <c r="BP55" s="93"/>
      <c r="BQ55" s="93"/>
      <c r="BR55" s="111"/>
      <c r="BS55" s="94">
        <f>BG55-BN55</f>
        <v>0</v>
      </c>
      <c r="BT55" s="93"/>
      <c r="BU55" s="93"/>
      <c r="BV55" s="93"/>
      <c r="BW55" s="93"/>
      <c r="BX55" s="92">
        <f>(Z55*3)+AK55</f>
        <v>5</v>
      </c>
      <c r="BY55" s="93"/>
      <c r="BZ55" s="93"/>
      <c r="CA55" s="93"/>
      <c r="CB55" s="94">
        <f>BX55+ROW()/1000</f>
        <v>5.0549999999999997</v>
      </c>
      <c r="CC55" s="93"/>
      <c r="CD55" s="95"/>
      <c r="CE55" s="116"/>
      <c r="CF55" s="52"/>
      <c r="CG55" s="52"/>
      <c r="CH55" s="52"/>
      <c r="CI55" s="52"/>
      <c r="CJ55" s="193"/>
    </row>
    <row r="56" spans="1:88" ht="11.25" hidden="1" customHeight="1" x14ac:dyDescent="0.25">
      <c r="A56" s="18"/>
      <c r="B56" s="115"/>
      <c r="C56" s="92">
        <f>RANK($BX56,$BX$54:$BX$58,0)</f>
        <v>1</v>
      </c>
      <c r="D56" s="93"/>
      <c r="E56" s="93"/>
      <c r="F56" s="93"/>
      <c r="G56" s="93"/>
      <c r="H56" s="183" t="str">
        <f>" " &amp; $AO$8</f>
        <v xml:space="preserve"> Christoph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CF17+CF19+CF21+CF23+CF28+CF30+CF32+CF34</f>
        <v>8</v>
      </c>
      <c r="U56" s="93"/>
      <c r="V56" s="93"/>
      <c r="W56" s="93"/>
      <c r="X56" s="93"/>
      <c r="Y56" s="95"/>
      <c r="Z56" s="113">
        <f>CG17+CI19+CI21+CG23+CI28+CG30+CG32+CI34</f>
        <v>4</v>
      </c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94">
        <f>CH17+CH19+CH21+CH23+CH28+CH30+CH32+CH34</f>
        <v>2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CI17+CG19+CG21+CI23+CG28+CI30+CI32+CG34</f>
        <v>2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BR17+BZ19+BZ21+BR23+BZ28+BR30+BR32+BZ34</f>
        <v>10</v>
      </c>
      <c r="BH56" s="93"/>
      <c r="BI56" s="93"/>
      <c r="BJ56" s="93"/>
      <c r="BK56" s="93" t="s">
        <v>2</v>
      </c>
      <c r="BL56" s="93" t="s">
        <v>2</v>
      </c>
      <c r="BM56" s="93"/>
      <c r="BN56" s="93">
        <f>BZ17+BR19+BR21+BZ23+BR28+BZ30+BZ32+BR34</f>
        <v>9</v>
      </c>
      <c r="BO56" s="93"/>
      <c r="BP56" s="93"/>
      <c r="BQ56" s="93"/>
      <c r="BR56" s="111"/>
      <c r="BS56" s="94">
        <f>BG56-BN56</f>
        <v>1</v>
      </c>
      <c r="BT56" s="93"/>
      <c r="BU56" s="93"/>
      <c r="BV56" s="93"/>
      <c r="BW56" s="93"/>
      <c r="BX56" s="92">
        <f>(Z56*3)+AK56</f>
        <v>14</v>
      </c>
      <c r="BY56" s="93"/>
      <c r="BZ56" s="93"/>
      <c r="CA56" s="93"/>
      <c r="CB56" s="94">
        <f>BX56+ROW()/1000</f>
        <v>14.055999999999999</v>
      </c>
      <c r="CC56" s="93"/>
      <c r="CD56" s="95"/>
      <c r="CE56" s="116"/>
      <c r="CF56" s="52"/>
      <c r="CG56" s="52"/>
      <c r="CH56" s="52"/>
      <c r="CI56" s="52"/>
      <c r="CJ56" s="193"/>
    </row>
    <row r="57" spans="1:88" ht="11.25" hidden="1" customHeight="1" x14ac:dyDescent="0.25">
      <c r="A57" s="18"/>
      <c r="B57" s="115"/>
      <c r="C57" s="92">
        <f>RANK($BX57,$BX$54:$BX$58,0)</f>
        <v>4</v>
      </c>
      <c r="D57" s="93"/>
      <c r="E57" s="93"/>
      <c r="F57" s="93"/>
      <c r="G57" s="93"/>
      <c r="H57" s="183" t="str">
        <f>" " &amp; $BC$8</f>
        <v xml:space="preserve"> Schmiddi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CF17+CF20+CF22+CF24+CF28+CF31+CF33+CF35</f>
        <v>8</v>
      </c>
      <c r="U57" s="93"/>
      <c r="V57" s="93"/>
      <c r="W57" s="93"/>
      <c r="X57" s="93"/>
      <c r="Y57" s="95"/>
      <c r="Z57" s="113">
        <f>CI17+CG20+CI22+CG24+CG28+CI31+CG33+CI35</f>
        <v>3</v>
      </c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94">
        <f>CH17+CH20+CH22+CH24+CH28+CH31+CH33+CH35</f>
        <v>1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CG17+CI20+CG22+CI24+CI28+CG31+CI33+CG35</f>
        <v>4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BZ17+BR20+BZ22+BR24+BR28+BZ31+BR33+BZ35</f>
        <v>9</v>
      </c>
      <c r="BH57" s="93"/>
      <c r="BI57" s="93"/>
      <c r="BJ57" s="93"/>
      <c r="BK57" s="93" t="s">
        <v>2</v>
      </c>
      <c r="BL57" s="93" t="s">
        <v>2</v>
      </c>
      <c r="BM57" s="93"/>
      <c r="BN57" s="93">
        <f>BR17+BZ20+BR22+BZ24+BZ28+BR31+BZ33+BR35</f>
        <v>15</v>
      </c>
      <c r="BO57" s="93"/>
      <c r="BP57" s="93"/>
      <c r="BQ57" s="93"/>
      <c r="BR57" s="111"/>
      <c r="BS57" s="94">
        <f>BG57-BN57</f>
        <v>-6</v>
      </c>
      <c r="BT57" s="93"/>
      <c r="BU57" s="93"/>
      <c r="BV57" s="93"/>
      <c r="BW57" s="93"/>
      <c r="BX57" s="92">
        <f>(Z57*3)+AK57</f>
        <v>10</v>
      </c>
      <c r="BY57" s="93"/>
      <c r="BZ57" s="93"/>
      <c r="CA57" s="93"/>
      <c r="CB57" s="94">
        <f>BX57+ROW()/1000</f>
        <v>10.057</v>
      </c>
      <c r="CC57" s="93"/>
      <c r="CD57" s="95"/>
      <c r="CE57" s="116"/>
      <c r="CF57" s="52"/>
      <c r="CG57" s="52"/>
      <c r="CH57" s="52"/>
      <c r="CI57" s="52"/>
      <c r="CJ57" s="193"/>
    </row>
    <row r="58" spans="1:88" ht="11.25" hidden="1" customHeight="1" x14ac:dyDescent="0.25">
      <c r="A58" s="18"/>
      <c r="B58" s="115"/>
      <c r="C58" s="92">
        <f>RANK($BX58,$BX$54:$BX$58,0)</f>
        <v>1</v>
      </c>
      <c r="D58" s="93"/>
      <c r="E58" s="93"/>
      <c r="F58" s="93"/>
      <c r="G58" s="93"/>
      <c r="H58" s="183" t="str">
        <f>" " &amp; $BQ$8</f>
        <v xml:space="preserve"> Patrick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CF18+CF20+CF23+CF25+CF29+CF31+CF34+CF36</f>
        <v>8</v>
      </c>
      <c r="U58" s="93"/>
      <c r="V58" s="93"/>
      <c r="W58" s="93"/>
      <c r="X58" s="93"/>
      <c r="Y58" s="95"/>
      <c r="Z58" s="92">
        <f>CG18+CI20+CI23+CG25+CI29+CG31+CG34+CI36</f>
        <v>4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CH18+CH20+CH23+CH25+CH29+CH31+CH34+CH36</f>
        <v>2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CI18+CG20+CG23+CI25+CG29+CI31+CI34+CG36</f>
        <v>2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BR18+BZ20+BZ23+BR25+BZ29+BR31+BR34+BZ36</f>
        <v>16</v>
      </c>
      <c r="BH58" s="93"/>
      <c r="BI58" s="93"/>
      <c r="BJ58" s="93"/>
      <c r="BK58" s="93" t="s">
        <v>2</v>
      </c>
      <c r="BL58" s="93" t="s">
        <v>2</v>
      </c>
      <c r="BM58" s="93"/>
      <c r="BN58" s="93">
        <f>BZ18+BR20+BR23+BZ25+BR29+BZ31+BZ34+BR36</f>
        <v>12</v>
      </c>
      <c r="BO58" s="93"/>
      <c r="BP58" s="93"/>
      <c r="BQ58" s="93"/>
      <c r="BR58" s="111"/>
      <c r="BS58" s="94">
        <f>BG58-BN58</f>
        <v>4</v>
      </c>
      <c r="BT58" s="93"/>
      <c r="BU58" s="93"/>
      <c r="BV58" s="93"/>
      <c r="BW58" s="93"/>
      <c r="BX58" s="92">
        <f>(Z58*3)+AK58</f>
        <v>14</v>
      </c>
      <c r="BY58" s="93"/>
      <c r="BZ58" s="93"/>
      <c r="CA58" s="93"/>
      <c r="CB58" s="94">
        <f>BX58+ROW()/1000</f>
        <v>14.058</v>
      </c>
      <c r="CC58" s="93"/>
      <c r="CD58" s="95"/>
      <c r="CE58" s="116"/>
      <c r="CF58" s="52"/>
      <c r="CG58" s="52"/>
      <c r="CH58" s="52"/>
      <c r="CI58" s="52"/>
      <c r="CJ58" s="193"/>
    </row>
    <row r="59" spans="1:88" ht="7.5" hidden="1" customHeight="1" x14ac:dyDescent="0.25">
      <c r="A59" s="18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52"/>
      <c r="CG59" s="52"/>
      <c r="CH59" s="52"/>
      <c r="CI59" s="52"/>
      <c r="CJ59" s="193"/>
    </row>
    <row r="60" spans="1:88" ht="11.25" customHeight="1" x14ac:dyDescent="0.25">
      <c r="A60" s="18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52"/>
      <c r="CG60" s="52"/>
      <c r="CH60" s="52"/>
      <c r="CI60" s="52"/>
      <c r="CJ60" s="193"/>
    </row>
    <row r="61" spans="1:88" ht="7.5" customHeight="1" x14ac:dyDescent="0.25">
      <c r="A61" s="18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4"/>
      <c r="CF61" s="52"/>
      <c r="CG61" s="52"/>
      <c r="CH61" s="52"/>
      <c r="CI61" s="52"/>
      <c r="CJ61" s="193"/>
    </row>
    <row r="62" spans="1:88" ht="15" customHeight="1" x14ac:dyDescent="0.25">
      <c r="A62" s="18"/>
      <c r="B62" s="115"/>
      <c r="C62" s="86" t="s">
        <v>14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8"/>
      <c r="CE62" s="116"/>
      <c r="CF62" s="52"/>
      <c r="CG62" s="52"/>
      <c r="CH62" s="52"/>
      <c r="CI62" s="52"/>
      <c r="CJ62" s="193"/>
    </row>
    <row r="63" spans="1:88" ht="7.5" customHeight="1" x14ac:dyDescent="0.25">
      <c r="A63" s="18"/>
      <c r="B63" s="115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6"/>
      <c r="CF63" s="52"/>
      <c r="CG63" s="52"/>
      <c r="CH63" s="52"/>
      <c r="CI63" s="52"/>
      <c r="CJ63" s="193"/>
    </row>
    <row r="64" spans="1:88" s="3" customFormat="1" ht="11.25" customHeight="1" x14ac:dyDescent="0.25">
      <c r="A64" s="18"/>
      <c r="B64" s="115"/>
      <c r="C64" s="117" t="s">
        <v>15</v>
      </c>
      <c r="D64" s="117"/>
      <c r="E64" s="117"/>
      <c r="F64" s="117"/>
      <c r="G64" s="117"/>
      <c r="H64" s="101" t="str">
        <f>" Spieler"</f>
        <v xml:space="preserve"> Spieler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17" t="s">
        <v>16</v>
      </c>
      <c r="U64" s="117"/>
      <c r="V64" s="117"/>
      <c r="W64" s="117"/>
      <c r="X64" s="117"/>
      <c r="Y64" s="73"/>
      <c r="Z64" s="118" t="s">
        <v>17</v>
      </c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 t="s">
        <v>18</v>
      </c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75" t="s">
        <v>19</v>
      </c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 t="s">
        <v>20</v>
      </c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73"/>
      <c r="BS64" s="120" t="s">
        <v>21</v>
      </c>
      <c r="BT64" s="117"/>
      <c r="BU64" s="117"/>
      <c r="BV64" s="117"/>
      <c r="BW64" s="117"/>
      <c r="BX64" s="117" t="s">
        <v>22</v>
      </c>
      <c r="BY64" s="117"/>
      <c r="BZ64" s="117"/>
      <c r="CA64" s="117"/>
      <c r="CB64" s="117"/>
      <c r="CC64" s="117"/>
      <c r="CD64" s="117"/>
      <c r="CE64" s="116"/>
      <c r="CF64" s="5"/>
      <c r="CG64" s="5"/>
      <c r="CH64" s="5"/>
      <c r="CI64" s="5"/>
      <c r="CJ64" s="193"/>
    </row>
    <row r="65" spans="1:88" ht="11.25" customHeight="1" x14ac:dyDescent="0.25">
      <c r="A65" s="18"/>
      <c r="B65" s="115"/>
      <c r="C65" s="92">
        <f>INDEX($C$54:$C$58,MATCH(LARGE($CB$54:$CB$58,ROW(A1)),$CB$54:$CB$58,0),1)</f>
        <v>1</v>
      </c>
      <c r="D65" s="93"/>
      <c r="E65" s="93"/>
      <c r="F65" s="93"/>
      <c r="G65" s="93"/>
      <c r="H65" s="183" t="str">
        <f>" " &amp; INDEX($H$54:$H$58,MATCH(LARGE($CB$54:$CB$58,ROW(A1)),$CB$54:$CB$58,0),1)</f>
        <v xml:space="preserve">  Patrick</v>
      </c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  <c r="T65" s="92">
        <f>INDEX($T$54:$T$58,MATCH(LARGE($CB$54:$CB$58,ROW(A1)),$CB$54:$CB$58,0),1)</f>
        <v>8</v>
      </c>
      <c r="U65" s="93"/>
      <c r="V65" s="93"/>
      <c r="W65" s="93"/>
      <c r="X65" s="93"/>
      <c r="Y65" s="95"/>
      <c r="Z65" s="113">
        <f>INDEX($Z$54:$Z$58,MATCH(LARGE($CB$54:$CB$58,ROW(A1)),$CB$54:$CB$58,0),1)</f>
        <v>4</v>
      </c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94">
        <f>INDEX($AK$54:$AK$58,MATCH(LARGE($CB$54:$CB$58,ROW(A1)),$CB$54:$CB$58,0),1)</f>
        <v>2</v>
      </c>
      <c r="AL65" s="93"/>
      <c r="AM65" s="93"/>
      <c r="AN65" s="93"/>
      <c r="AO65" s="93"/>
      <c r="AP65" s="93"/>
      <c r="AQ65" s="93"/>
      <c r="AR65" s="93"/>
      <c r="AS65" s="93"/>
      <c r="AT65" s="93"/>
      <c r="AU65" s="111"/>
      <c r="AV65" s="94">
        <f>INDEX($AV$54:$AV$58,MATCH(LARGE($CB$54:$CB$58,ROW(A1)),$CB$54:$CB$58,0),1)</f>
        <v>2</v>
      </c>
      <c r="AW65" s="93"/>
      <c r="AX65" s="93"/>
      <c r="AY65" s="93"/>
      <c r="AZ65" s="93"/>
      <c r="BA65" s="93"/>
      <c r="BB65" s="93"/>
      <c r="BC65" s="93"/>
      <c r="BD65" s="93"/>
      <c r="BE65" s="93"/>
      <c r="BF65" s="111"/>
      <c r="BG65" s="92">
        <f>INDEX($BG$54:$BG$58,MATCH(LARGE($CB$54:$CB$58,ROW(A1)),$CB$54:$CB$58,0),1)</f>
        <v>16</v>
      </c>
      <c r="BH65" s="93"/>
      <c r="BI65" s="93"/>
      <c r="BJ65" s="93"/>
      <c r="BK65" s="93"/>
      <c r="BL65" s="93" t="s">
        <v>2</v>
      </c>
      <c r="BM65" s="93"/>
      <c r="BN65" s="93">
        <f>INDEX($BN$54:$BN$58,MATCH(LARGE($CB$54:$CB$58,ROW(A1)),$CB$54:$CB$58,0),1)</f>
        <v>12</v>
      </c>
      <c r="BO65" s="93"/>
      <c r="BP65" s="93"/>
      <c r="BQ65" s="93"/>
      <c r="BR65" s="111"/>
      <c r="BS65" s="94">
        <f>INDEX($BS$54:$BS$58,MATCH(LARGE($CB$54:$CB$58,ROW(A1)),$CB$54:$CB$58,0),1)</f>
        <v>4</v>
      </c>
      <c r="BT65" s="93"/>
      <c r="BU65" s="93"/>
      <c r="BV65" s="93"/>
      <c r="BW65" s="93"/>
      <c r="BX65" s="92">
        <f>INDEX($BX$54:$BX$58,MATCH(LARGE($CB$54:$CB$58,ROW(A1)),$CB$54:$CB$58,0),1)</f>
        <v>14</v>
      </c>
      <c r="BY65" s="93"/>
      <c r="BZ65" s="93"/>
      <c r="CA65" s="93"/>
      <c r="CB65" s="93"/>
      <c r="CC65" s="93"/>
      <c r="CD65" s="95"/>
      <c r="CE65" s="116"/>
      <c r="CF65" s="52"/>
      <c r="CG65" s="52"/>
      <c r="CH65" s="52"/>
      <c r="CI65" s="52"/>
      <c r="CJ65" s="193"/>
    </row>
    <row r="66" spans="1:88" ht="11.25" customHeight="1" x14ac:dyDescent="0.25">
      <c r="A66" s="18"/>
      <c r="B66" s="115"/>
      <c r="C66" s="92">
        <f>INDEX($C$54:$C$58,MATCH(LARGE($CB$54:$CB$58,ROW(A2)),$CB$54:$CB$58,0),1)</f>
        <v>1</v>
      </c>
      <c r="D66" s="93"/>
      <c r="E66" s="93"/>
      <c r="F66" s="93"/>
      <c r="G66" s="93"/>
      <c r="H66" s="183" t="str">
        <f>" " &amp; INDEX($H$54:$H$58,MATCH(LARGE($CB$54:$CB$58,ROW(A2)),$CB$54:$CB$58,0),1)</f>
        <v xml:space="preserve">  Christoph</v>
      </c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5"/>
      <c r="T66" s="92">
        <f>INDEX($T$54:$T$58,MATCH(LARGE($CB$54:$CB$58,ROW(A2)),$CB$54:$CB$58,0),1)</f>
        <v>8</v>
      </c>
      <c r="U66" s="93"/>
      <c r="V66" s="93"/>
      <c r="W66" s="93"/>
      <c r="X66" s="93"/>
      <c r="Y66" s="95"/>
      <c r="Z66" s="113">
        <f>INDEX($Z$54:$Z$58,MATCH(LARGE($CB$54:$CB$58,ROW(A2)),$CB$54:$CB$58,0),1)</f>
        <v>4</v>
      </c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94">
        <f>INDEX($AK$54:$AK$58,MATCH(LARGE($CB$54:$CB$58,ROW(A2)),$CB$54:$CB$58,0),1)</f>
        <v>2</v>
      </c>
      <c r="AL66" s="93"/>
      <c r="AM66" s="93"/>
      <c r="AN66" s="93"/>
      <c r="AO66" s="93"/>
      <c r="AP66" s="93"/>
      <c r="AQ66" s="93"/>
      <c r="AR66" s="93"/>
      <c r="AS66" s="93"/>
      <c r="AT66" s="93"/>
      <c r="AU66" s="111"/>
      <c r="AV66" s="94">
        <f>INDEX($AV$54:$AV$58,MATCH(LARGE($CB$54:$CB$58,ROW(A2)),$CB$54:$CB$58,0),1)</f>
        <v>2</v>
      </c>
      <c r="AW66" s="93"/>
      <c r="AX66" s="93"/>
      <c r="AY66" s="93"/>
      <c r="AZ66" s="93"/>
      <c r="BA66" s="93"/>
      <c r="BB66" s="93"/>
      <c r="BC66" s="93"/>
      <c r="BD66" s="93"/>
      <c r="BE66" s="93"/>
      <c r="BF66" s="111"/>
      <c r="BG66" s="92">
        <f>INDEX($BG$54:$BG$58,MATCH(LARGE($CB$54:$CB$58,ROW(A2)),$CB$54:$CB$58,0),1)</f>
        <v>10</v>
      </c>
      <c r="BH66" s="93"/>
      <c r="BI66" s="93"/>
      <c r="BJ66" s="93"/>
      <c r="BK66" s="93"/>
      <c r="BL66" s="93" t="s">
        <v>2</v>
      </c>
      <c r="BM66" s="93"/>
      <c r="BN66" s="93">
        <f>INDEX($BN$54:$BN$58,MATCH(LARGE($CB$54:$CB$58,ROW(A2)),$CB$54:$CB$58,0),1)</f>
        <v>9</v>
      </c>
      <c r="BO66" s="93"/>
      <c r="BP66" s="93"/>
      <c r="BQ66" s="93"/>
      <c r="BR66" s="111"/>
      <c r="BS66" s="94">
        <f>INDEX($BS$54:$BS$58,MATCH(LARGE($CB$54:$CB$58,ROW(A2)),$CB$54:$CB$58,0),1)</f>
        <v>1</v>
      </c>
      <c r="BT66" s="93"/>
      <c r="BU66" s="93"/>
      <c r="BV66" s="93"/>
      <c r="BW66" s="93"/>
      <c r="BX66" s="92">
        <f>INDEX($BX$54:$BX$58,MATCH(LARGE($CB$54:$CB$58,ROW(A2)),$CB$54:$CB$58,0),1)</f>
        <v>14</v>
      </c>
      <c r="BY66" s="93"/>
      <c r="BZ66" s="93"/>
      <c r="CA66" s="93"/>
      <c r="CB66" s="93"/>
      <c r="CC66" s="93"/>
      <c r="CD66" s="95"/>
      <c r="CE66" s="116"/>
      <c r="CF66" s="52"/>
      <c r="CG66" s="52"/>
      <c r="CH66" s="52"/>
      <c r="CI66" s="52"/>
      <c r="CJ66" s="193"/>
    </row>
    <row r="67" spans="1:88" ht="11.25" customHeight="1" x14ac:dyDescent="0.25">
      <c r="A67" s="18"/>
      <c r="B67" s="115"/>
      <c r="C67" s="92">
        <f>INDEX($C$54:$C$58,MATCH(LARGE($CB$54:$CB$58,ROW(A3)),$CB$54:$CB$58,0),1)</f>
        <v>3</v>
      </c>
      <c r="D67" s="93"/>
      <c r="E67" s="93"/>
      <c r="F67" s="93"/>
      <c r="G67" s="93"/>
      <c r="H67" s="183" t="str">
        <f>" " &amp; INDEX($H$54:$H$58,MATCH(LARGE($CB$54:$CB$58,ROW(A3)),$CB$54:$CB$58,0),1)</f>
        <v xml:space="preserve">  Jule</v>
      </c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5"/>
      <c r="T67" s="92">
        <f>INDEX($T$54:$T$58,MATCH(LARGE($CB$54:$CB$58,ROW(A3)),$CB$54:$CB$58,0),1)</f>
        <v>8</v>
      </c>
      <c r="U67" s="93"/>
      <c r="V67" s="93"/>
      <c r="W67" s="93"/>
      <c r="X67" s="93"/>
      <c r="Y67" s="95"/>
      <c r="Z67" s="113">
        <f>INDEX($Z$54:$Z$58,MATCH(LARGE($CB$54:$CB$58,ROW(A3)),$CB$54:$CB$58,0),1)</f>
        <v>3</v>
      </c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94">
        <f>INDEX($AK$54:$AK$58,MATCH(LARGE($CB$54:$CB$58,ROW(A3)),$CB$54:$CB$58,0),1)</f>
        <v>3</v>
      </c>
      <c r="AL67" s="93"/>
      <c r="AM67" s="93"/>
      <c r="AN67" s="93"/>
      <c r="AO67" s="93"/>
      <c r="AP67" s="93"/>
      <c r="AQ67" s="93"/>
      <c r="AR67" s="93"/>
      <c r="AS67" s="93"/>
      <c r="AT67" s="93"/>
      <c r="AU67" s="111"/>
      <c r="AV67" s="94">
        <f>INDEX($AV$54:$AV$58,MATCH(LARGE($CB$54:$CB$58,ROW(A3)),$CB$54:$CB$58,0),1)</f>
        <v>2</v>
      </c>
      <c r="AW67" s="93"/>
      <c r="AX67" s="93"/>
      <c r="AY67" s="93"/>
      <c r="AZ67" s="93"/>
      <c r="BA67" s="93"/>
      <c r="BB67" s="93"/>
      <c r="BC67" s="93"/>
      <c r="BD67" s="93"/>
      <c r="BE67" s="93"/>
      <c r="BF67" s="111"/>
      <c r="BG67" s="92">
        <f>INDEX($BG$54:$BG$58,MATCH(LARGE($CB$54:$CB$58,ROW(A3)),$CB$54:$CB$58,0),1)</f>
        <v>11</v>
      </c>
      <c r="BH67" s="93"/>
      <c r="BI67" s="93"/>
      <c r="BJ67" s="93"/>
      <c r="BK67" s="93"/>
      <c r="BL67" s="93" t="s">
        <v>2</v>
      </c>
      <c r="BM67" s="93"/>
      <c r="BN67" s="93">
        <f>INDEX($BN$54:$BN$58,MATCH(LARGE($CB$54:$CB$58,ROW(A3)),$CB$54:$CB$58,0),1)</f>
        <v>10</v>
      </c>
      <c r="BO67" s="93"/>
      <c r="BP67" s="93"/>
      <c r="BQ67" s="93"/>
      <c r="BR67" s="111"/>
      <c r="BS67" s="94">
        <f>INDEX($BS$54:$BS$58,MATCH(LARGE($CB$54:$CB$58,ROW(A3)),$CB$54:$CB$58,0),1)</f>
        <v>1</v>
      </c>
      <c r="BT67" s="93"/>
      <c r="BU67" s="93"/>
      <c r="BV67" s="93"/>
      <c r="BW67" s="93"/>
      <c r="BX67" s="92">
        <f>INDEX($BX$54:$BX$58,MATCH(LARGE($CB$54:$CB$58,ROW(A3)),$CB$54:$CB$58,0),1)</f>
        <v>12</v>
      </c>
      <c r="BY67" s="93"/>
      <c r="BZ67" s="93"/>
      <c r="CA67" s="93"/>
      <c r="CB67" s="93"/>
      <c r="CC67" s="93"/>
      <c r="CD67" s="95"/>
      <c r="CE67" s="116"/>
      <c r="CF67" s="52"/>
      <c r="CG67" s="52"/>
      <c r="CH67" s="52"/>
      <c r="CI67" s="52"/>
      <c r="CJ67" s="193"/>
    </row>
    <row r="68" spans="1:88" ht="11.25" customHeight="1" x14ac:dyDescent="0.25">
      <c r="A68" s="18"/>
      <c r="B68" s="115"/>
      <c r="C68" s="92">
        <f>INDEX($C$54:$C$58,MATCH(LARGE($CB$54:$CB$58,ROW(A4)),$CB$54:$CB$58,0),1)</f>
        <v>4</v>
      </c>
      <c r="D68" s="93"/>
      <c r="E68" s="93"/>
      <c r="F68" s="93"/>
      <c r="G68" s="93"/>
      <c r="H68" s="183" t="str">
        <f>" " &amp; INDEX($H$54:$H$58,MATCH(LARGE($CB$54:$CB$58,ROW(A4)),$CB$54:$CB$58,0),1)</f>
        <v xml:space="preserve">  Schmiddi</v>
      </c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5"/>
      <c r="T68" s="92">
        <f>INDEX($T$54:$T$58,MATCH(LARGE($CB$54:$CB$58,ROW(A4)),$CB$54:$CB$58,0),1)</f>
        <v>8</v>
      </c>
      <c r="U68" s="93"/>
      <c r="V68" s="93"/>
      <c r="W68" s="93"/>
      <c r="X68" s="93"/>
      <c r="Y68" s="95"/>
      <c r="Z68" s="113">
        <f>INDEX($Z$54:$Z$58,MATCH(LARGE($CB$54:$CB$58,ROW(A4)),$CB$54:$CB$58,0),1)</f>
        <v>3</v>
      </c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94">
        <f>INDEX($AK$54:$AK$58,MATCH(LARGE($CB$54:$CB$58,ROW(A4)),$CB$54:$CB$58,0),1)</f>
        <v>1</v>
      </c>
      <c r="AL68" s="93"/>
      <c r="AM68" s="93"/>
      <c r="AN68" s="93"/>
      <c r="AO68" s="93"/>
      <c r="AP68" s="93"/>
      <c r="AQ68" s="93"/>
      <c r="AR68" s="93"/>
      <c r="AS68" s="93"/>
      <c r="AT68" s="93"/>
      <c r="AU68" s="111"/>
      <c r="AV68" s="94">
        <f>INDEX($AV$54:$AV$58,MATCH(LARGE($CB$54:$CB$58,ROW(A4)),$CB$54:$CB$58,0),1)</f>
        <v>4</v>
      </c>
      <c r="AW68" s="93"/>
      <c r="AX68" s="93"/>
      <c r="AY68" s="93"/>
      <c r="AZ68" s="93"/>
      <c r="BA68" s="93"/>
      <c r="BB68" s="93"/>
      <c r="BC68" s="93"/>
      <c r="BD68" s="93"/>
      <c r="BE68" s="93"/>
      <c r="BF68" s="111"/>
      <c r="BG68" s="92">
        <f>INDEX($BG$54:$BG$58,MATCH(LARGE($CB$54:$CB$58,ROW(A4)),$CB$54:$CB$58,0),1)</f>
        <v>9</v>
      </c>
      <c r="BH68" s="93"/>
      <c r="BI68" s="93"/>
      <c r="BJ68" s="93"/>
      <c r="BK68" s="93"/>
      <c r="BL68" s="93" t="s">
        <v>2</v>
      </c>
      <c r="BM68" s="93"/>
      <c r="BN68" s="93">
        <f>INDEX($BN$54:$BN$58,MATCH(LARGE($CB$54:$CB$58,ROW(A4)),$CB$54:$CB$58,0),1)</f>
        <v>15</v>
      </c>
      <c r="BO68" s="93"/>
      <c r="BP68" s="93"/>
      <c r="BQ68" s="93"/>
      <c r="BR68" s="111"/>
      <c r="BS68" s="94">
        <f>INDEX($BS$54:$BS$58,MATCH(LARGE($CB$54:$CB$58,ROW(A4)),$CB$54:$CB$58,0),1)</f>
        <v>-6</v>
      </c>
      <c r="BT68" s="93"/>
      <c r="BU68" s="93"/>
      <c r="BV68" s="93"/>
      <c r="BW68" s="93"/>
      <c r="BX68" s="92">
        <f>INDEX($BX$54:$BX$58,MATCH(LARGE($CB$54:$CB$58,ROW(A4)),$CB$54:$CB$58,0),1)</f>
        <v>10</v>
      </c>
      <c r="BY68" s="93"/>
      <c r="BZ68" s="93"/>
      <c r="CA68" s="93"/>
      <c r="CB68" s="93"/>
      <c r="CC68" s="93"/>
      <c r="CD68" s="95"/>
      <c r="CE68" s="116"/>
      <c r="CF68" s="52"/>
      <c r="CG68" s="52"/>
      <c r="CH68" s="52"/>
      <c r="CI68" s="52"/>
      <c r="CJ68" s="193"/>
    </row>
    <row r="69" spans="1:88" ht="11.25" customHeight="1" x14ac:dyDescent="0.25">
      <c r="A69" s="18"/>
      <c r="B69" s="115"/>
      <c r="C69" s="92">
        <f>INDEX($C$54:$C$58,MATCH(LARGE($CB$54:$CB$58,ROW(A5)),$CB$54:$CB$58,0),1)</f>
        <v>5</v>
      </c>
      <c r="D69" s="93"/>
      <c r="E69" s="93"/>
      <c r="F69" s="93"/>
      <c r="G69" s="93"/>
      <c r="H69" s="183" t="str">
        <f>" " &amp; INDEX($H$54:$H$58,MATCH(LARGE($CB$54:$CB$58,ROW(A5)),$CB$54:$CB$58,0),1)</f>
        <v xml:space="preserve">  Ratze</v>
      </c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5"/>
      <c r="T69" s="92">
        <f>INDEX($T$54:$T$58,MATCH(LARGE($CB$54:$CB$58,ROW(A5)),$CB$54:$CB$58,0),1)</f>
        <v>8</v>
      </c>
      <c r="U69" s="93"/>
      <c r="V69" s="93"/>
      <c r="W69" s="93"/>
      <c r="X69" s="93"/>
      <c r="Y69" s="95"/>
      <c r="Z69" s="92">
        <f>INDEX($Z$54:$Z$58,MATCH(LARGE($CB$54:$CB$58,ROW(A5)),$CB$54:$CB$58,0),1)</f>
        <v>1</v>
      </c>
      <c r="AA69" s="93"/>
      <c r="AB69" s="93"/>
      <c r="AC69" s="93"/>
      <c r="AD69" s="93"/>
      <c r="AE69" s="93"/>
      <c r="AF69" s="93"/>
      <c r="AG69" s="93"/>
      <c r="AH69" s="93"/>
      <c r="AI69" s="93"/>
      <c r="AJ69" s="111"/>
      <c r="AK69" s="94">
        <f>INDEX($AK$54:$AK$58,MATCH(LARGE($CB$54:$CB$58,ROW(A5)),$CB$54:$CB$58,0),1)</f>
        <v>2</v>
      </c>
      <c r="AL69" s="93"/>
      <c r="AM69" s="93"/>
      <c r="AN69" s="93"/>
      <c r="AO69" s="93"/>
      <c r="AP69" s="93"/>
      <c r="AQ69" s="93"/>
      <c r="AR69" s="93"/>
      <c r="AS69" s="93"/>
      <c r="AT69" s="93"/>
      <c r="AU69" s="111"/>
      <c r="AV69" s="94">
        <f>INDEX($AV$54:$AV$58,MATCH(LARGE($CB$54:$CB$58,ROW(A5)),$CB$54:$CB$58,0),1)</f>
        <v>5</v>
      </c>
      <c r="AW69" s="93"/>
      <c r="AX69" s="93"/>
      <c r="AY69" s="93"/>
      <c r="AZ69" s="93"/>
      <c r="BA69" s="93"/>
      <c r="BB69" s="93"/>
      <c r="BC69" s="93"/>
      <c r="BD69" s="93"/>
      <c r="BE69" s="93"/>
      <c r="BF69" s="111"/>
      <c r="BG69" s="92">
        <f>INDEX($BG$54:$BG$58,MATCH(LARGE($CB$54:$CB$58,ROW(A5)),$CB$54:$CB$58,0),1)</f>
        <v>11</v>
      </c>
      <c r="BH69" s="93"/>
      <c r="BI69" s="93"/>
      <c r="BJ69" s="93"/>
      <c r="BK69" s="93"/>
      <c r="BL69" s="93" t="s">
        <v>2</v>
      </c>
      <c r="BM69" s="93"/>
      <c r="BN69" s="93">
        <f>INDEX($BN$54:$BN$58,MATCH(LARGE($CB$54:$CB$58,ROW(A5)),$CB$54:$CB$58,0),1)</f>
        <v>11</v>
      </c>
      <c r="BO69" s="93"/>
      <c r="BP69" s="93"/>
      <c r="BQ69" s="93"/>
      <c r="BR69" s="111"/>
      <c r="BS69" s="94">
        <f>INDEX($BS$54:$BS$58,MATCH(LARGE($CB$54:$CB$58,ROW(A5)),$CB$54:$CB$58,0),1)</f>
        <v>0</v>
      </c>
      <c r="BT69" s="93"/>
      <c r="BU69" s="93"/>
      <c r="BV69" s="93"/>
      <c r="BW69" s="93"/>
      <c r="BX69" s="92">
        <f>INDEX($BX$54:$BX$58,MATCH(LARGE($CB$54:$CB$58,ROW(A5)),$CB$54:$CB$58,0),1)</f>
        <v>5</v>
      </c>
      <c r="BY69" s="93"/>
      <c r="BZ69" s="93"/>
      <c r="CA69" s="93"/>
      <c r="CB69" s="93"/>
      <c r="CC69" s="93"/>
      <c r="CD69" s="95"/>
      <c r="CE69" s="116"/>
      <c r="CF69" s="52"/>
      <c r="CG69" s="52"/>
      <c r="CH69" s="52"/>
      <c r="CI69" s="52"/>
      <c r="CJ69" s="193"/>
    </row>
    <row r="70" spans="1:88" ht="7.5" customHeight="1" x14ac:dyDescent="0.25">
      <c r="A70" s="18"/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9"/>
      <c r="CF70" s="52"/>
      <c r="CG70" s="52"/>
      <c r="CH70" s="52"/>
      <c r="CI70" s="52"/>
      <c r="CJ70" s="193"/>
    </row>
    <row r="71" spans="1:88" ht="7.5" customHeight="1" x14ac:dyDescent="0.25">
      <c r="A71" s="180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2"/>
    </row>
    <row r="72" spans="1:88" x14ac:dyDescent="0.25">
      <c r="G72" s="1"/>
    </row>
    <row r="73" spans="1:88" x14ac:dyDescent="0.25">
      <c r="G73" s="1"/>
    </row>
    <row r="74" spans="1:88" x14ac:dyDescent="0.25">
      <c r="G74" s="1"/>
    </row>
    <row r="75" spans="1:88" x14ac:dyDescent="0.25">
      <c r="G75" s="1"/>
    </row>
    <row r="76" spans="1:88" x14ac:dyDescent="0.25">
      <c r="G76" s="1"/>
    </row>
    <row r="77" spans="1:88" x14ac:dyDescent="0.25">
      <c r="G77" s="1"/>
    </row>
    <row r="78" spans="1:88" x14ac:dyDescent="0.25">
      <c r="G78" s="1"/>
    </row>
    <row r="79" spans="1:88" x14ac:dyDescent="0.25">
      <c r="G79" s="1"/>
    </row>
    <row r="80" spans="1:88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</sheetData>
  <sheetProtection sheet="1" objects="1" scenarios="1" selectLockedCells="1"/>
  <mergeCells count="484">
    <mergeCell ref="A71:CJ71"/>
    <mergeCell ref="BG69:BK69"/>
    <mergeCell ref="BL69:BM69"/>
    <mergeCell ref="BN69:BR69"/>
    <mergeCell ref="BS69:BW69"/>
    <mergeCell ref="BX69:CD69"/>
    <mergeCell ref="B70:CE70"/>
    <mergeCell ref="C69:G69"/>
    <mergeCell ref="H69:S69"/>
    <mergeCell ref="T69:Y69"/>
    <mergeCell ref="Z69:AJ69"/>
    <mergeCell ref="AK69:AU69"/>
    <mergeCell ref="AV69:BF69"/>
    <mergeCell ref="AV68:BF68"/>
    <mergeCell ref="BG68:BK68"/>
    <mergeCell ref="BL68:BM68"/>
    <mergeCell ref="BN68:BR68"/>
    <mergeCell ref="BS68:BW68"/>
    <mergeCell ref="BX68:CD68"/>
    <mergeCell ref="BG67:BK67"/>
    <mergeCell ref="BL67:BM67"/>
    <mergeCell ref="BN67:BR67"/>
    <mergeCell ref="BS67:BW67"/>
    <mergeCell ref="BX67:CD67"/>
    <mergeCell ref="AV67:BF67"/>
    <mergeCell ref="C68:G68"/>
    <mergeCell ref="H68:S68"/>
    <mergeCell ref="T68:Y68"/>
    <mergeCell ref="Z68:AJ68"/>
    <mergeCell ref="AK68:AU68"/>
    <mergeCell ref="C67:G67"/>
    <mergeCell ref="H67:S67"/>
    <mergeCell ref="T67:Y67"/>
    <mergeCell ref="Z67:AJ67"/>
    <mergeCell ref="AK67:AU67"/>
    <mergeCell ref="Z65:AJ65"/>
    <mergeCell ref="AK65:AU65"/>
    <mergeCell ref="AV66:BF66"/>
    <mergeCell ref="BG66:BK66"/>
    <mergeCell ref="BL66:BM66"/>
    <mergeCell ref="BN66:BR66"/>
    <mergeCell ref="BS66:BW66"/>
    <mergeCell ref="BX66:CD66"/>
    <mergeCell ref="BG65:BK65"/>
    <mergeCell ref="BL65:BM65"/>
    <mergeCell ref="BN65:BR65"/>
    <mergeCell ref="BS65:BW65"/>
    <mergeCell ref="BX65:CD65"/>
    <mergeCell ref="AV65:BF65"/>
    <mergeCell ref="Z64:AJ64"/>
    <mergeCell ref="AK64:AU64"/>
    <mergeCell ref="AV64:BF64"/>
    <mergeCell ref="BG64:BR64"/>
    <mergeCell ref="BS64:BW64"/>
    <mergeCell ref="BX64:CD64"/>
    <mergeCell ref="B59:CE59"/>
    <mergeCell ref="B60:CE60"/>
    <mergeCell ref="B61:CE61"/>
    <mergeCell ref="B62:B69"/>
    <mergeCell ref="C62:CD62"/>
    <mergeCell ref="CE62:CE69"/>
    <mergeCell ref="C63:CD63"/>
    <mergeCell ref="C64:G64"/>
    <mergeCell ref="H64:S64"/>
    <mergeCell ref="T64:Y64"/>
    <mergeCell ref="C66:G66"/>
    <mergeCell ref="H66:S66"/>
    <mergeCell ref="T66:Y66"/>
    <mergeCell ref="Z66:AJ66"/>
    <mergeCell ref="AK66:AU66"/>
    <mergeCell ref="C65:G65"/>
    <mergeCell ref="H65:S65"/>
    <mergeCell ref="T65:Y65"/>
    <mergeCell ref="BG58:BK58"/>
    <mergeCell ref="BL58:BM58"/>
    <mergeCell ref="BN58:BR58"/>
    <mergeCell ref="BS58:BW58"/>
    <mergeCell ref="BX58:CA58"/>
    <mergeCell ref="CB58:CD58"/>
    <mergeCell ref="C58:G58"/>
    <mergeCell ref="H58:S58"/>
    <mergeCell ref="T58:Y58"/>
    <mergeCell ref="Z58:AJ58"/>
    <mergeCell ref="AK58:AU58"/>
    <mergeCell ref="AV58:BF58"/>
    <mergeCell ref="BG57:BK57"/>
    <mergeCell ref="BL57:BM57"/>
    <mergeCell ref="BN57:BR57"/>
    <mergeCell ref="BS57:BW57"/>
    <mergeCell ref="BX57:CA57"/>
    <mergeCell ref="CB57:CD57"/>
    <mergeCell ref="C57:G57"/>
    <mergeCell ref="H57:S57"/>
    <mergeCell ref="T57:Y57"/>
    <mergeCell ref="Z57:AJ57"/>
    <mergeCell ref="AK57:AU57"/>
    <mergeCell ref="AV57:BF57"/>
    <mergeCell ref="BG56:BK56"/>
    <mergeCell ref="BL56:BM56"/>
    <mergeCell ref="BN56:BR56"/>
    <mergeCell ref="BS56:BW56"/>
    <mergeCell ref="BX56:CA56"/>
    <mergeCell ref="CB56:CD56"/>
    <mergeCell ref="C56:G56"/>
    <mergeCell ref="H56:S56"/>
    <mergeCell ref="T56:Y56"/>
    <mergeCell ref="Z56:AJ56"/>
    <mergeCell ref="AK56:AU56"/>
    <mergeCell ref="AV56:BF56"/>
    <mergeCell ref="BG55:BK55"/>
    <mergeCell ref="BL55:BM55"/>
    <mergeCell ref="BN55:BR55"/>
    <mergeCell ref="BS55:BW55"/>
    <mergeCell ref="BX55:CA55"/>
    <mergeCell ref="CB55:CD55"/>
    <mergeCell ref="C55:G55"/>
    <mergeCell ref="H55:S55"/>
    <mergeCell ref="T55:Y55"/>
    <mergeCell ref="Z55:AJ55"/>
    <mergeCell ref="AK55:AU55"/>
    <mergeCell ref="AV55:BF55"/>
    <mergeCell ref="BG54:BK54"/>
    <mergeCell ref="BL54:BM54"/>
    <mergeCell ref="BN54:BR54"/>
    <mergeCell ref="BS54:BW54"/>
    <mergeCell ref="BX54:CA54"/>
    <mergeCell ref="CB54:CD54"/>
    <mergeCell ref="BG53:BR53"/>
    <mergeCell ref="BS53:BW53"/>
    <mergeCell ref="BX53:CA53"/>
    <mergeCell ref="CB53:CD53"/>
    <mergeCell ref="B49:CE49"/>
    <mergeCell ref="B50:CE50"/>
    <mergeCell ref="AF47:AI47"/>
    <mergeCell ref="AJ47:AN47"/>
    <mergeCell ref="AO47:AS47"/>
    <mergeCell ref="AT47:AW47"/>
    <mergeCell ref="AX47:BB47"/>
    <mergeCell ref="BC47:BG47"/>
    <mergeCell ref="C54:G54"/>
    <mergeCell ref="H54:S54"/>
    <mergeCell ref="T54:Y54"/>
    <mergeCell ref="Z54:AJ54"/>
    <mergeCell ref="AK54:AU54"/>
    <mergeCell ref="AV54:BF54"/>
    <mergeCell ref="B51:B58"/>
    <mergeCell ref="C51:CD51"/>
    <mergeCell ref="CE51:CE58"/>
    <mergeCell ref="C52:CD52"/>
    <mergeCell ref="C53:G53"/>
    <mergeCell ref="H53:S53"/>
    <mergeCell ref="T53:Y53"/>
    <mergeCell ref="Z53:AJ53"/>
    <mergeCell ref="AK53:AU53"/>
    <mergeCell ref="AV53:BF53"/>
    <mergeCell ref="C47:L47"/>
    <mergeCell ref="M47:Q47"/>
    <mergeCell ref="R47:U47"/>
    <mergeCell ref="V47:Z47"/>
    <mergeCell ref="AA47:AE47"/>
    <mergeCell ref="BH47:BK47"/>
    <mergeCell ref="BL47:BP47"/>
    <mergeCell ref="BQ47:CD47"/>
    <mergeCell ref="B48:CE48"/>
    <mergeCell ref="BQ45:BU45"/>
    <mergeCell ref="BV45:BY45"/>
    <mergeCell ref="AX46:BB46"/>
    <mergeCell ref="BC46:BP46"/>
    <mergeCell ref="BQ46:BU46"/>
    <mergeCell ref="BV46:BY46"/>
    <mergeCell ref="BZ46:CD46"/>
    <mergeCell ref="C45:L45"/>
    <mergeCell ref="M45:Q45"/>
    <mergeCell ref="R45:U45"/>
    <mergeCell ref="C46:L46"/>
    <mergeCell ref="M46:Q46"/>
    <mergeCell ref="R46:U46"/>
    <mergeCell ref="V46:Z46"/>
    <mergeCell ref="AA46:AE46"/>
    <mergeCell ref="AF46:AI46"/>
    <mergeCell ref="AJ46:AN46"/>
    <mergeCell ref="AO46:AS46"/>
    <mergeCell ref="AT46:AW46"/>
    <mergeCell ref="V45:Z45"/>
    <mergeCell ref="AA45:AE45"/>
    <mergeCell ref="AF45:AI45"/>
    <mergeCell ref="AJ45:AN45"/>
    <mergeCell ref="BZ45:CD45"/>
    <mergeCell ref="AO44:AS44"/>
    <mergeCell ref="AT44:AW44"/>
    <mergeCell ref="BZ43:CD43"/>
    <mergeCell ref="C44:L44"/>
    <mergeCell ref="M44:Q44"/>
    <mergeCell ref="R44:U44"/>
    <mergeCell ref="V44:Z44"/>
    <mergeCell ref="AA44:AN44"/>
    <mergeCell ref="BQ44:BU44"/>
    <mergeCell ref="BV44:BY44"/>
    <mergeCell ref="BZ44:CD44"/>
    <mergeCell ref="AX44:BB44"/>
    <mergeCell ref="BC44:BG44"/>
    <mergeCell ref="BH44:BK44"/>
    <mergeCell ref="BL44:BP44"/>
    <mergeCell ref="BH43:BK43"/>
    <mergeCell ref="BL43:BP43"/>
    <mergeCell ref="BQ43:BU43"/>
    <mergeCell ref="BV43:BY43"/>
    <mergeCell ref="AO45:BB45"/>
    <mergeCell ref="BC45:BG45"/>
    <mergeCell ref="BH45:BK45"/>
    <mergeCell ref="BL45:BP45"/>
    <mergeCell ref="B39:CE39"/>
    <mergeCell ref="B40:B47"/>
    <mergeCell ref="C40:CD40"/>
    <mergeCell ref="CE40:CE47"/>
    <mergeCell ref="C41:CD41"/>
    <mergeCell ref="C42:L42"/>
    <mergeCell ref="M42:Z42"/>
    <mergeCell ref="AA42:AN42"/>
    <mergeCell ref="AO42:BB42"/>
    <mergeCell ref="BC42:BP42"/>
    <mergeCell ref="BQ42:CD42"/>
    <mergeCell ref="C43:L43"/>
    <mergeCell ref="M43:Z43"/>
    <mergeCell ref="AA43:AE43"/>
    <mergeCell ref="AF43:AI43"/>
    <mergeCell ref="AJ43:AN43"/>
    <mergeCell ref="AO43:AS43"/>
    <mergeCell ref="AT43:AW43"/>
    <mergeCell ref="AX43:BB43"/>
    <mergeCell ref="BC43:BG43"/>
    <mergeCell ref="BZ36:CD36"/>
    <mergeCell ref="B37:CE37"/>
    <mergeCell ref="B38:CE38"/>
    <mergeCell ref="BB35:BP35"/>
    <mergeCell ref="BR35:BV35"/>
    <mergeCell ref="BW35:BY35"/>
    <mergeCell ref="BZ35:CD35"/>
    <mergeCell ref="H36:K36"/>
    <mergeCell ref="M36:Q36"/>
    <mergeCell ref="S36:W36"/>
    <mergeCell ref="Y36:AH36"/>
    <mergeCell ref="AJ36:AX36"/>
    <mergeCell ref="AY36:BA36"/>
    <mergeCell ref="H35:K35"/>
    <mergeCell ref="M35:Q35"/>
    <mergeCell ref="S35:W35"/>
    <mergeCell ref="Y35:AH35"/>
    <mergeCell ref="AJ35:AX35"/>
    <mergeCell ref="AY35:BA35"/>
    <mergeCell ref="BB36:BP36"/>
    <mergeCell ref="BR36:BV36"/>
    <mergeCell ref="BW36:BY36"/>
    <mergeCell ref="BZ33:CD33"/>
    <mergeCell ref="H34:K34"/>
    <mergeCell ref="M34:Q34"/>
    <mergeCell ref="S34:W34"/>
    <mergeCell ref="Y34:AH34"/>
    <mergeCell ref="AJ34:AX34"/>
    <mergeCell ref="AY34:BA34"/>
    <mergeCell ref="BB34:BP34"/>
    <mergeCell ref="BR34:BV34"/>
    <mergeCell ref="BW34:BY34"/>
    <mergeCell ref="BZ34:CD34"/>
    <mergeCell ref="H33:K33"/>
    <mergeCell ref="M33:Q33"/>
    <mergeCell ref="S33:W33"/>
    <mergeCell ref="Y33:AH33"/>
    <mergeCell ref="AJ33:AX33"/>
    <mergeCell ref="AY33:BA33"/>
    <mergeCell ref="BB33:BP33"/>
    <mergeCell ref="BR33:BV33"/>
    <mergeCell ref="BW33:BY33"/>
    <mergeCell ref="BZ31:CD31"/>
    <mergeCell ref="H32:K32"/>
    <mergeCell ref="M32:Q32"/>
    <mergeCell ref="S32:W32"/>
    <mergeCell ref="Y32:AH32"/>
    <mergeCell ref="AJ32:AX32"/>
    <mergeCell ref="AY32:BA32"/>
    <mergeCell ref="BB32:BP32"/>
    <mergeCell ref="BR32:BV32"/>
    <mergeCell ref="BW32:BY32"/>
    <mergeCell ref="BZ32:CD32"/>
    <mergeCell ref="H31:K31"/>
    <mergeCell ref="M31:Q31"/>
    <mergeCell ref="S31:W31"/>
    <mergeCell ref="Y31:AH31"/>
    <mergeCell ref="AJ31:AX31"/>
    <mergeCell ref="AY31:BA31"/>
    <mergeCell ref="BB31:BP31"/>
    <mergeCell ref="BR31:BV31"/>
    <mergeCell ref="BW31:BY31"/>
    <mergeCell ref="BW29:BY29"/>
    <mergeCell ref="BZ29:CD29"/>
    <mergeCell ref="H30:K30"/>
    <mergeCell ref="M30:Q30"/>
    <mergeCell ref="S30:W30"/>
    <mergeCell ref="Y30:AH30"/>
    <mergeCell ref="AJ30:AX30"/>
    <mergeCell ref="AY30:BA30"/>
    <mergeCell ref="H29:K29"/>
    <mergeCell ref="M29:Q29"/>
    <mergeCell ref="S29:W29"/>
    <mergeCell ref="Y29:AH29"/>
    <mergeCell ref="AJ29:AX29"/>
    <mergeCell ref="AY29:BA29"/>
    <mergeCell ref="BB30:BP30"/>
    <mergeCell ref="BR30:BV30"/>
    <mergeCell ref="BW30:BY30"/>
    <mergeCell ref="BZ30:CD30"/>
    <mergeCell ref="S28:W28"/>
    <mergeCell ref="Y28:AH28"/>
    <mergeCell ref="AJ28:AX28"/>
    <mergeCell ref="AY28:BA28"/>
    <mergeCell ref="AY27:BA27"/>
    <mergeCell ref="BB27:BP27"/>
    <mergeCell ref="BQ27:BQ36"/>
    <mergeCell ref="BB29:BP29"/>
    <mergeCell ref="BR29:BV29"/>
    <mergeCell ref="BZ25:CD25"/>
    <mergeCell ref="C26:CD26"/>
    <mergeCell ref="C27:F36"/>
    <mergeCell ref="G27:G36"/>
    <mergeCell ref="H27:K27"/>
    <mergeCell ref="L27:L36"/>
    <mergeCell ref="M27:Q27"/>
    <mergeCell ref="C16:F25"/>
    <mergeCell ref="G16:G25"/>
    <mergeCell ref="BR27:BV27"/>
    <mergeCell ref="BW27:BY27"/>
    <mergeCell ref="BZ27:CD27"/>
    <mergeCell ref="BB28:BP28"/>
    <mergeCell ref="BR28:BV28"/>
    <mergeCell ref="BW28:BY28"/>
    <mergeCell ref="BZ28:CD28"/>
    <mergeCell ref="R27:R36"/>
    <mergeCell ref="S27:W27"/>
    <mergeCell ref="X27:X36"/>
    <mergeCell ref="Y27:AH27"/>
    <mergeCell ref="AI27:AI36"/>
    <mergeCell ref="AJ27:AX27"/>
    <mergeCell ref="H28:K28"/>
    <mergeCell ref="M28:Q28"/>
    <mergeCell ref="H25:K25"/>
    <mergeCell ref="M25:Q25"/>
    <mergeCell ref="S25:W25"/>
    <mergeCell ref="Y25:AH25"/>
    <mergeCell ref="AJ25:AX25"/>
    <mergeCell ref="AY25:BA25"/>
    <mergeCell ref="BB25:BP25"/>
    <mergeCell ref="BR25:BV25"/>
    <mergeCell ref="BW25:BY25"/>
    <mergeCell ref="Y23:AH23"/>
    <mergeCell ref="AJ23:AX23"/>
    <mergeCell ref="AY23:BA23"/>
    <mergeCell ref="BB23:BP23"/>
    <mergeCell ref="BR23:BV23"/>
    <mergeCell ref="BW23:BY23"/>
    <mergeCell ref="BZ23:CD23"/>
    <mergeCell ref="H24:K24"/>
    <mergeCell ref="M24:Q24"/>
    <mergeCell ref="S24:W24"/>
    <mergeCell ref="Y24:AH24"/>
    <mergeCell ref="AJ24:AX24"/>
    <mergeCell ref="AY24:BA24"/>
    <mergeCell ref="BB24:BP24"/>
    <mergeCell ref="BR24:BV24"/>
    <mergeCell ref="BW24:BY24"/>
    <mergeCell ref="BZ24:CD24"/>
    <mergeCell ref="BB21:BP21"/>
    <mergeCell ref="BR21:BV21"/>
    <mergeCell ref="BW21:BY21"/>
    <mergeCell ref="BZ21:CD21"/>
    <mergeCell ref="H22:K22"/>
    <mergeCell ref="M22:Q22"/>
    <mergeCell ref="S22:W22"/>
    <mergeCell ref="Y22:AH22"/>
    <mergeCell ref="AJ22:AX22"/>
    <mergeCell ref="AY22:BA22"/>
    <mergeCell ref="BB22:BP22"/>
    <mergeCell ref="BR22:BV22"/>
    <mergeCell ref="BW22:BY22"/>
    <mergeCell ref="BZ22:CD22"/>
    <mergeCell ref="BB19:BP19"/>
    <mergeCell ref="BR19:BV19"/>
    <mergeCell ref="BW19:BY19"/>
    <mergeCell ref="BZ19:CD19"/>
    <mergeCell ref="H20:K20"/>
    <mergeCell ref="M20:Q20"/>
    <mergeCell ref="S20:W20"/>
    <mergeCell ref="Y20:AH20"/>
    <mergeCell ref="AJ20:AX20"/>
    <mergeCell ref="AY20:BA20"/>
    <mergeCell ref="BB20:BP20"/>
    <mergeCell ref="BR20:BV20"/>
    <mergeCell ref="BW20:BY20"/>
    <mergeCell ref="BZ20:CD20"/>
    <mergeCell ref="BB17:BP17"/>
    <mergeCell ref="BR17:BV17"/>
    <mergeCell ref="BW17:BY17"/>
    <mergeCell ref="BZ17:CD17"/>
    <mergeCell ref="H18:K18"/>
    <mergeCell ref="M18:Q18"/>
    <mergeCell ref="S18:W18"/>
    <mergeCell ref="Y18:AH18"/>
    <mergeCell ref="AJ18:AX18"/>
    <mergeCell ref="AY18:BA18"/>
    <mergeCell ref="BB18:BP18"/>
    <mergeCell ref="BR18:BV18"/>
    <mergeCell ref="BW18:BY18"/>
    <mergeCell ref="BZ18:CD18"/>
    <mergeCell ref="Y16:AH16"/>
    <mergeCell ref="AI16:AI25"/>
    <mergeCell ref="AJ16:AX16"/>
    <mergeCell ref="AY16:BA16"/>
    <mergeCell ref="AY17:BA17"/>
    <mergeCell ref="H16:K16"/>
    <mergeCell ref="L16:L25"/>
    <mergeCell ref="M16:Q16"/>
    <mergeCell ref="R16:R25"/>
    <mergeCell ref="H19:K19"/>
    <mergeCell ref="M19:Q19"/>
    <mergeCell ref="S19:W19"/>
    <mergeCell ref="Y19:AH19"/>
    <mergeCell ref="AJ19:AX19"/>
    <mergeCell ref="AY19:BA19"/>
    <mergeCell ref="H21:K21"/>
    <mergeCell ref="M21:Q21"/>
    <mergeCell ref="S21:W21"/>
    <mergeCell ref="Y21:AH21"/>
    <mergeCell ref="AJ21:AX21"/>
    <mergeCell ref="AY21:BA21"/>
    <mergeCell ref="H23:K23"/>
    <mergeCell ref="M23:Q23"/>
    <mergeCell ref="S23:W23"/>
    <mergeCell ref="BR14:CD14"/>
    <mergeCell ref="C15:CD15"/>
    <mergeCell ref="BQ8:CD8"/>
    <mergeCell ref="B9:CE9"/>
    <mergeCell ref="B10:CE10"/>
    <mergeCell ref="B11:CE11"/>
    <mergeCell ref="B12:B36"/>
    <mergeCell ref="C12:CD12"/>
    <mergeCell ref="CE12:CE36"/>
    <mergeCell ref="C13:CD13"/>
    <mergeCell ref="C14:F14"/>
    <mergeCell ref="H14:K14"/>
    <mergeCell ref="BB16:BP16"/>
    <mergeCell ref="BQ16:BQ25"/>
    <mergeCell ref="BR16:BV16"/>
    <mergeCell ref="BW16:BY16"/>
    <mergeCell ref="BZ16:CD16"/>
    <mergeCell ref="H17:K17"/>
    <mergeCell ref="M17:Q17"/>
    <mergeCell ref="S17:W17"/>
    <mergeCell ref="Y17:AH17"/>
    <mergeCell ref="AJ17:AX17"/>
    <mergeCell ref="S16:W16"/>
    <mergeCell ref="X16:X25"/>
    <mergeCell ref="A1:CJ1"/>
    <mergeCell ref="B2:CE2"/>
    <mergeCell ref="CJ2:CJ70"/>
    <mergeCell ref="B3:CE3"/>
    <mergeCell ref="B4:CE4"/>
    <mergeCell ref="B5:B8"/>
    <mergeCell ref="C5:CD5"/>
    <mergeCell ref="CE5:CE8"/>
    <mergeCell ref="C6:CD6"/>
    <mergeCell ref="C7:L7"/>
    <mergeCell ref="M7:Z7"/>
    <mergeCell ref="AA7:AN7"/>
    <mergeCell ref="AO7:BB7"/>
    <mergeCell ref="BC7:BP7"/>
    <mergeCell ref="BQ7:CD7"/>
    <mergeCell ref="C8:L8"/>
    <mergeCell ref="M8:Z8"/>
    <mergeCell ref="AA8:AN8"/>
    <mergeCell ref="AO8:BB8"/>
    <mergeCell ref="BC8:BP8"/>
    <mergeCell ref="M14:Q14"/>
    <mergeCell ref="S14:W14"/>
    <mergeCell ref="Y14:AH14"/>
    <mergeCell ref="AJ14:BP1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CJ60"/>
  <sheetViews>
    <sheetView showGridLines="0" showRowColHeaders="0" workbookViewId="0">
      <selection activeCell="B2" sqref="B2:CE2"/>
    </sheetView>
  </sheetViews>
  <sheetFormatPr baseColWidth="10" defaultColWidth="1.42578125" defaultRowHeight="11.25" x14ac:dyDescent="0.25"/>
  <cols>
    <col min="1" max="83" width="1.42578125" style="8"/>
    <col min="84" max="87" width="1.42578125" style="8" hidden="1" customWidth="1"/>
    <col min="88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9"/>
      <c r="B2" s="121" t="s">
        <v>102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55"/>
      <c r="CG2" s="55"/>
      <c r="CH2" s="55"/>
      <c r="CI2" s="55"/>
      <c r="CJ2" s="116"/>
    </row>
    <row r="3" spans="1:88" x14ac:dyDescent="0.25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J3" s="116"/>
    </row>
    <row r="4" spans="1:88" ht="7.5" customHeight="1" x14ac:dyDescent="0.25">
      <c r="A4" s="19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J4" s="116"/>
    </row>
    <row r="5" spans="1:88" s="2" customFormat="1" ht="15" customHeight="1" x14ac:dyDescent="0.25">
      <c r="A5" s="19"/>
      <c r="B5" s="115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16"/>
      <c r="CF5" s="4"/>
      <c r="CG5" s="4"/>
      <c r="CH5" s="4"/>
      <c r="CI5" s="4"/>
      <c r="CJ5" s="116"/>
    </row>
    <row r="6" spans="1:88" ht="7.5" customHeight="1" x14ac:dyDescent="0.25">
      <c r="A6" s="19"/>
      <c r="B6" s="11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16"/>
      <c r="CJ6" s="116"/>
    </row>
    <row r="7" spans="1:88" s="9" customFormat="1" ht="11.25" customHeight="1" x14ac:dyDescent="0.25">
      <c r="A7" s="19"/>
      <c r="B7" s="115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79" t="s">
        <v>103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4" t="s">
        <v>104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 t="s">
        <v>105</v>
      </c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70" t="s">
        <v>106</v>
      </c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16"/>
      <c r="CJ7" s="116"/>
    </row>
    <row r="8" spans="1:88" ht="11.25" customHeight="1" x14ac:dyDescent="0.25">
      <c r="A8" s="19"/>
      <c r="B8" s="115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75" t="s">
        <v>69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 t="s">
        <v>66</v>
      </c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 t="s">
        <v>30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6" t="s">
        <v>28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8"/>
      <c r="CE8" s="116"/>
      <c r="CJ8" s="116"/>
    </row>
    <row r="9" spans="1:88" ht="7.5" customHeight="1" x14ac:dyDescent="0.25">
      <c r="A9" s="19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J9" s="116"/>
    </row>
    <row r="10" spans="1:88" x14ac:dyDescent="0.25">
      <c r="A10" s="1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J10" s="116"/>
    </row>
    <row r="11" spans="1:88" ht="7.5" customHeight="1" x14ac:dyDescent="0.25">
      <c r="A11" s="19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J11" s="116"/>
    </row>
    <row r="12" spans="1:88" s="1" customFormat="1" ht="15" customHeight="1" x14ac:dyDescent="0.25">
      <c r="A12" s="19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54"/>
      <c r="CG12" s="54"/>
      <c r="CH12" s="54"/>
      <c r="CI12" s="54"/>
      <c r="CJ12" s="116"/>
    </row>
    <row r="13" spans="1:88" s="1" customFormat="1" ht="7.5" customHeight="1" x14ac:dyDescent="0.25">
      <c r="A13" s="19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54"/>
      <c r="CG13" s="54"/>
      <c r="CH13" s="54"/>
      <c r="CI13" s="54"/>
      <c r="CJ13" s="116"/>
    </row>
    <row r="14" spans="1:88" s="3" customFormat="1" ht="11.25" customHeight="1" x14ac:dyDescent="0.25">
      <c r="A14" s="19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16"/>
    </row>
    <row r="15" spans="1:88" s="1" customFormat="1" ht="7.5" customHeight="1" x14ac:dyDescent="0.25">
      <c r="A15" s="19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54"/>
      <c r="CG15" s="54"/>
      <c r="CH15" s="54"/>
      <c r="CI15" s="54"/>
      <c r="CJ15" s="116"/>
    </row>
    <row r="16" spans="1:88" s="1" customFormat="1" ht="11.25" customHeight="1" x14ac:dyDescent="0.25">
      <c r="A16" s="19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101</v>
      </c>
      <c r="N16" s="154"/>
      <c r="O16" s="154"/>
      <c r="P16" s="154"/>
      <c r="Q16" s="155"/>
      <c r="R16" s="191"/>
      <c r="S16" s="158">
        <v>0.83333333333333337</v>
      </c>
      <c r="T16" s="154"/>
      <c r="U16" s="154"/>
      <c r="V16" s="154"/>
      <c r="W16" s="155"/>
      <c r="X16" s="191"/>
      <c r="Y16" s="153" t="s">
        <v>27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$O$8 &amp; " "</f>
        <v xml:space="preserve">Ratze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$AF$8</f>
        <v xml:space="preserve"> Jule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1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0</v>
      </c>
      <c r="CA16" s="154"/>
      <c r="CB16" s="154"/>
      <c r="CC16" s="154"/>
      <c r="CD16" s="155"/>
      <c r="CE16" s="116"/>
      <c r="CF16" s="54">
        <f>IF(AND(ISNUMBER(BR16),ISNUMBER(BZ16)),1,0)</f>
        <v>1</v>
      </c>
      <c r="CG16" s="54">
        <f>IF(OR(ISBLANK(BR16),ISBLANK(BZ16)),0,IF(BR16&gt;BZ16,1,0))</f>
        <v>1</v>
      </c>
      <c r="CH16" s="54">
        <f>IF(OR(ISBLANK(BR16),ISBLANK(BZ16)),0,IF(BR16=BZ16,1,0))</f>
        <v>0</v>
      </c>
      <c r="CI16" s="54">
        <f>IF(OR(ISBLANK(BR16),ISBLANK(BZ16)),0,IF(BR16&lt;BZ16,1,0))</f>
        <v>0</v>
      </c>
      <c r="CJ16" s="116"/>
    </row>
    <row r="17" spans="1:88" s="1" customFormat="1" ht="11.25" customHeight="1" x14ac:dyDescent="0.25">
      <c r="A17" s="19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7.7.</v>
      </c>
      <c r="N17" s="80"/>
      <c r="O17" s="80"/>
      <c r="P17" s="80"/>
      <c r="Q17" s="81"/>
      <c r="R17" s="191"/>
      <c r="S17" s="161">
        <f>S16+$C$14</f>
        <v>0.84166666666666667</v>
      </c>
      <c r="T17" s="212"/>
      <c r="U17" s="212"/>
      <c r="V17" s="212"/>
      <c r="W17" s="213"/>
      <c r="X17" s="191"/>
      <c r="Y17" s="79" t="str">
        <f>$Y$16</f>
        <v>Fernseher</v>
      </c>
      <c r="Z17" s="80"/>
      <c r="AA17" s="80"/>
      <c r="AB17" s="80"/>
      <c r="AC17" s="80"/>
      <c r="AD17" s="80"/>
      <c r="AE17" s="80"/>
      <c r="AF17" s="80"/>
      <c r="AG17" s="80"/>
      <c r="AH17" s="81"/>
      <c r="AI17" s="191"/>
      <c r="AJ17" s="159" t="str">
        <f>$AW$8 &amp; " "</f>
        <v xml:space="preserve">Christoph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1" t="s">
        <v>2</v>
      </c>
      <c r="AZ17" s="190"/>
      <c r="BA17" s="79"/>
      <c r="BB17" s="157" t="str">
        <f>" " &amp; $BN$8</f>
        <v xml:space="preserve"> Patrick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1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2</v>
      </c>
      <c r="CA17" s="154"/>
      <c r="CB17" s="154"/>
      <c r="CC17" s="154"/>
      <c r="CD17" s="155"/>
      <c r="CE17" s="116"/>
      <c r="CF17" s="54">
        <f t="shared" ref="CF17:CF21" si="0">IF(AND(ISNUMBER(BR17),ISNUMBER(BZ17)),1,0)</f>
        <v>1</v>
      </c>
      <c r="CG17" s="54">
        <f t="shared" ref="CG17:CG21" si="1">IF(OR(ISBLANK(BR17),ISBLANK(BZ17)),0,IF(BR17&gt;BZ17,1,0))</f>
        <v>0</v>
      </c>
      <c r="CH17" s="54">
        <f t="shared" ref="CH17:CH21" si="2">IF(OR(ISBLANK(BR17),ISBLANK(BZ17)),0,IF(BR17=BZ17,1,0))</f>
        <v>0</v>
      </c>
      <c r="CI17" s="54">
        <f t="shared" ref="CI17:CI21" si="3">IF(OR(ISBLANK(BR17),ISBLANK(BZ17)),0,IF(BR17&lt;BZ17,1,0))</f>
        <v>1</v>
      </c>
      <c r="CJ17" s="116"/>
    </row>
    <row r="18" spans="1:88" s="1" customFormat="1" ht="11.25" customHeight="1" x14ac:dyDescent="0.25">
      <c r="A18" s="19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1" si="4">$M$16</f>
        <v>7.7.</v>
      </c>
      <c r="N18" s="80"/>
      <c r="O18" s="80"/>
      <c r="P18" s="80"/>
      <c r="Q18" s="81"/>
      <c r="R18" s="191"/>
      <c r="S18" s="161">
        <f>S17+$C$14</f>
        <v>0.85</v>
      </c>
      <c r="T18" s="212"/>
      <c r="U18" s="212"/>
      <c r="V18" s="212"/>
      <c r="W18" s="213"/>
      <c r="X18" s="191"/>
      <c r="Y18" s="79" t="str">
        <f>$Y$16</f>
        <v>Fernseher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$O$8 &amp; " "</f>
        <v xml:space="preserve">Ratze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$AW$8</f>
        <v xml:space="preserve"> Christoph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0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1</v>
      </c>
      <c r="CA18" s="154"/>
      <c r="CB18" s="154"/>
      <c r="CC18" s="154"/>
      <c r="CD18" s="155"/>
      <c r="CE18" s="116"/>
      <c r="CF18" s="54">
        <f t="shared" si="0"/>
        <v>1</v>
      </c>
      <c r="CG18" s="54">
        <f t="shared" si="1"/>
        <v>0</v>
      </c>
      <c r="CH18" s="54">
        <f t="shared" si="2"/>
        <v>0</v>
      </c>
      <c r="CI18" s="54">
        <f t="shared" si="3"/>
        <v>1</v>
      </c>
      <c r="CJ18" s="116"/>
    </row>
    <row r="19" spans="1:88" s="1" customFormat="1" ht="11.25" customHeight="1" x14ac:dyDescent="0.25">
      <c r="A19" s="19"/>
      <c r="B19" s="115"/>
      <c r="C19" s="145"/>
      <c r="D19" s="146"/>
      <c r="E19" s="146"/>
      <c r="F19" s="147"/>
      <c r="G19" s="192"/>
      <c r="H19" s="79">
        <f>H18+1</f>
        <v>4</v>
      </c>
      <c r="I19" s="80"/>
      <c r="J19" s="80"/>
      <c r="K19" s="81"/>
      <c r="L19" s="191"/>
      <c r="M19" s="79" t="str">
        <f t="shared" si="4"/>
        <v>7.7.</v>
      </c>
      <c r="N19" s="80"/>
      <c r="O19" s="80"/>
      <c r="P19" s="80"/>
      <c r="Q19" s="81"/>
      <c r="R19" s="191"/>
      <c r="S19" s="161">
        <f>S18+$C$14</f>
        <v>0.85833333333333328</v>
      </c>
      <c r="T19" s="212"/>
      <c r="U19" s="212"/>
      <c r="V19" s="212"/>
      <c r="W19" s="213"/>
      <c r="X19" s="191"/>
      <c r="Y19" s="79" t="str">
        <f>$Y$16</f>
        <v>Fernseher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59" t="str">
        <f>$AF$8 &amp; " "</f>
        <v xml:space="preserve">Jule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1" t="s">
        <v>2</v>
      </c>
      <c r="AZ19" s="190"/>
      <c r="BA19" s="79"/>
      <c r="BB19" s="157" t="str">
        <f>" " &amp; $BN$8</f>
        <v xml:space="preserve"> Patrick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0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0</v>
      </c>
      <c r="CA19" s="154"/>
      <c r="CB19" s="154"/>
      <c r="CC19" s="154"/>
      <c r="CD19" s="155"/>
      <c r="CE19" s="116"/>
      <c r="CF19" s="54">
        <f t="shared" si="0"/>
        <v>1</v>
      </c>
      <c r="CG19" s="54">
        <f t="shared" si="1"/>
        <v>0</v>
      </c>
      <c r="CH19" s="54">
        <f t="shared" si="2"/>
        <v>1</v>
      </c>
      <c r="CI19" s="54">
        <f t="shared" si="3"/>
        <v>0</v>
      </c>
      <c r="CJ19" s="116"/>
    </row>
    <row r="20" spans="1:88" s="1" customFormat="1" ht="11.25" customHeight="1" x14ac:dyDescent="0.25">
      <c r="A20" s="19"/>
      <c r="B20" s="115"/>
      <c r="C20" s="145"/>
      <c r="D20" s="146"/>
      <c r="E20" s="146"/>
      <c r="F20" s="147"/>
      <c r="G20" s="192"/>
      <c r="H20" s="79">
        <f>H19+1</f>
        <v>5</v>
      </c>
      <c r="I20" s="80"/>
      <c r="J20" s="80"/>
      <c r="K20" s="81"/>
      <c r="L20" s="191"/>
      <c r="M20" s="79" t="str">
        <f t="shared" si="4"/>
        <v>7.7.</v>
      </c>
      <c r="N20" s="80"/>
      <c r="O20" s="80"/>
      <c r="P20" s="80"/>
      <c r="Q20" s="81"/>
      <c r="R20" s="191"/>
      <c r="S20" s="161">
        <f>S19+$C$14</f>
        <v>0.86666666666666659</v>
      </c>
      <c r="T20" s="212"/>
      <c r="U20" s="212"/>
      <c r="V20" s="212"/>
      <c r="W20" s="213"/>
      <c r="X20" s="191"/>
      <c r="Y20" s="79" t="str">
        <f>$Y$16</f>
        <v>Fernseher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59" t="str">
        <f>$BN$8 &amp; " "</f>
        <v xml:space="preserve">Patrick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1" t="s">
        <v>2</v>
      </c>
      <c r="AZ20" s="190"/>
      <c r="BA20" s="79"/>
      <c r="BB20" s="156" t="str">
        <f>" " &amp; $O$8</f>
        <v xml:space="preserve"> Ratze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91"/>
      <c r="BR20" s="153">
        <v>0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0</v>
      </c>
      <c r="CA20" s="154"/>
      <c r="CB20" s="154"/>
      <c r="CC20" s="154"/>
      <c r="CD20" s="155"/>
      <c r="CE20" s="116"/>
      <c r="CF20" s="54">
        <f t="shared" si="0"/>
        <v>1</v>
      </c>
      <c r="CG20" s="54">
        <f t="shared" si="1"/>
        <v>0</v>
      </c>
      <c r="CH20" s="54">
        <f t="shared" si="2"/>
        <v>1</v>
      </c>
      <c r="CI20" s="54">
        <f t="shared" si="3"/>
        <v>0</v>
      </c>
      <c r="CJ20" s="116"/>
    </row>
    <row r="21" spans="1:88" s="1" customFormat="1" ht="11.25" customHeight="1" x14ac:dyDescent="0.25">
      <c r="A21" s="19"/>
      <c r="B21" s="115"/>
      <c r="C21" s="148"/>
      <c r="D21" s="149"/>
      <c r="E21" s="149"/>
      <c r="F21" s="150"/>
      <c r="G21" s="192"/>
      <c r="H21" s="79">
        <f>H20+1</f>
        <v>6</v>
      </c>
      <c r="I21" s="80"/>
      <c r="J21" s="80"/>
      <c r="K21" s="81"/>
      <c r="L21" s="191"/>
      <c r="M21" s="79" t="str">
        <f t="shared" si="4"/>
        <v>7.7.</v>
      </c>
      <c r="N21" s="80"/>
      <c r="O21" s="80"/>
      <c r="P21" s="80"/>
      <c r="Q21" s="81"/>
      <c r="R21" s="191"/>
      <c r="S21" s="161">
        <f>S20+$C$14</f>
        <v>0.87499999999999989</v>
      </c>
      <c r="T21" s="212"/>
      <c r="U21" s="212"/>
      <c r="V21" s="212"/>
      <c r="W21" s="213"/>
      <c r="X21" s="191"/>
      <c r="Y21" s="79" t="str">
        <f>$Y$16</f>
        <v>Fernseher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59" t="str">
        <f>$AF$8 &amp; " "</f>
        <v xml:space="preserve">Jule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1" t="s">
        <v>2</v>
      </c>
      <c r="AZ21" s="190"/>
      <c r="BA21" s="79"/>
      <c r="BB21" s="157" t="str">
        <f>" " &amp; $AW$8</f>
        <v xml:space="preserve"> Christoph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2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0</v>
      </c>
      <c r="CA21" s="154"/>
      <c r="CB21" s="154"/>
      <c r="CC21" s="154"/>
      <c r="CD21" s="155"/>
      <c r="CE21" s="116"/>
      <c r="CF21" s="54">
        <f t="shared" si="0"/>
        <v>1</v>
      </c>
      <c r="CG21" s="54">
        <f t="shared" si="1"/>
        <v>1</v>
      </c>
      <c r="CH21" s="54">
        <f t="shared" si="2"/>
        <v>0</v>
      </c>
      <c r="CI21" s="54">
        <f t="shared" si="3"/>
        <v>0</v>
      </c>
      <c r="CJ21" s="116"/>
    </row>
    <row r="22" spans="1:88" s="1" customFormat="1" ht="7.5" customHeight="1" x14ac:dyDescent="0.25">
      <c r="A22" s="19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16"/>
      <c r="CF22" s="54"/>
      <c r="CG22" s="54"/>
      <c r="CH22" s="54"/>
      <c r="CI22" s="54"/>
      <c r="CJ22" s="116"/>
    </row>
    <row r="23" spans="1:88" s="1" customFormat="1" ht="11.25" customHeight="1" x14ac:dyDescent="0.25">
      <c r="A23" s="19"/>
      <c r="B23" s="115"/>
      <c r="C23" s="142" t="s">
        <v>11</v>
      </c>
      <c r="D23" s="143"/>
      <c r="E23" s="143"/>
      <c r="F23" s="144"/>
      <c r="G23" s="192"/>
      <c r="H23" s="79">
        <f>H21+1</f>
        <v>7</v>
      </c>
      <c r="I23" s="80"/>
      <c r="J23" s="80"/>
      <c r="K23" s="81"/>
      <c r="L23" s="191"/>
      <c r="M23" s="79" t="str">
        <f t="shared" ref="M23:M28" si="5">$M$16</f>
        <v>7.7.</v>
      </c>
      <c r="N23" s="80"/>
      <c r="O23" s="80"/>
      <c r="P23" s="80"/>
      <c r="Q23" s="81"/>
      <c r="R23" s="191"/>
      <c r="S23" s="161">
        <f>S21+$C$14</f>
        <v>0.88333333333333319</v>
      </c>
      <c r="T23" s="80"/>
      <c r="U23" s="80"/>
      <c r="V23" s="80"/>
      <c r="W23" s="81"/>
      <c r="X23" s="191"/>
      <c r="Y23" s="79" t="str">
        <f t="shared" ref="Y23:Y28" si="6">$Y$16</f>
        <v>Fernseher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59" t="str">
        <f>$AF$8 &amp; " "</f>
        <v xml:space="preserve">Jule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1" t="s">
        <v>2</v>
      </c>
      <c r="AZ23" s="190"/>
      <c r="BA23" s="79"/>
      <c r="BB23" s="156" t="str">
        <f>" " &amp; $O$8</f>
        <v xml:space="preserve"> Ratze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91"/>
      <c r="BR23" s="153">
        <v>1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54">
        <f t="shared" ref="CF23:CF28" si="7">IF(AND(ISNUMBER(BR23),ISNUMBER(BZ23)),1,0)</f>
        <v>1</v>
      </c>
      <c r="CG23" s="54">
        <f t="shared" ref="CG23:CG28" si="8">IF(OR(ISBLANK(BR23),ISBLANK(BZ23)),0,IF(BR23&gt;BZ23,1,0))</f>
        <v>0</v>
      </c>
      <c r="CH23" s="54">
        <f t="shared" ref="CH23:CH28" si="9">IF(OR(ISBLANK(BR23),ISBLANK(BZ23)),0,IF(BR23=BZ23,1,0))</f>
        <v>1</v>
      </c>
      <c r="CI23" s="54">
        <f t="shared" ref="CI23:CI28" si="10">IF(OR(ISBLANK(BR23),ISBLANK(BZ23)),0,IF(BR23&lt;BZ23,1,0))</f>
        <v>0</v>
      </c>
      <c r="CJ23" s="116"/>
    </row>
    <row r="24" spans="1:88" s="1" customFormat="1" ht="11.25" customHeight="1" x14ac:dyDescent="0.25">
      <c r="A24" s="19"/>
      <c r="B24" s="115"/>
      <c r="C24" s="145"/>
      <c r="D24" s="146"/>
      <c r="E24" s="146"/>
      <c r="F24" s="147"/>
      <c r="G24" s="192"/>
      <c r="H24" s="79">
        <f>H23+1</f>
        <v>8</v>
      </c>
      <c r="I24" s="80"/>
      <c r="J24" s="80"/>
      <c r="K24" s="81"/>
      <c r="L24" s="191"/>
      <c r="M24" s="79" t="str">
        <f t="shared" si="5"/>
        <v>7.7.</v>
      </c>
      <c r="N24" s="80"/>
      <c r="O24" s="80"/>
      <c r="P24" s="80"/>
      <c r="Q24" s="81"/>
      <c r="R24" s="191"/>
      <c r="S24" s="161">
        <f>S23+$C$14</f>
        <v>0.8916666666666665</v>
      </c>
      <c r="T24" s="212"/>
      <c r="U24" s="212"/>
      <c r="V24" s="212"/>
      <c r="W24" s="213"/>
      <c r="X24" s="191"/>
      <c r="Y24" s="79" t="str">
        <f t="shared" si="6"/>
        <v>Fernseher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59" t="str">
        <f>$BN$8 &amp; " "</f>
        <v xml:space="preserve">Patrick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1" t="s">
        <v>2</v>
      </c>
      <c r="AZ24" s="190"/>
      <c r="BA24" s="79"/>
      <c r="BB24" s="157" t="str">
        <f>" " &amp; $AW$8</f>
        <v xml:space="preserve"> Christoph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0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0</v>
      </c>
      <c r="CA24" s="154"/>
      <c r="CB24" s="154"/>
      <c r="CC24" s="154"/>
      <c r="CD24" s="155"/>
      <c r="CE24" s="116"/>
      <c r="CF24" s="54">
        <f t="shared" si="7"/>
        <v>1</v>
      </c>
      <c r="CG24" s="54">
        <f t="shared" si="8"/>
        <v>0</v>
      </c>
      <c r="CH24" s="54">
        <f t="shared" si="9"/>
        <v>1</v>
      </c>
      <c r="CI24" s="54">
        <f t="shared" si="10"/>
        <v>0</v>
      </c>
      <c r="CJ24" s="116"/>
    </row>
    <row r="25" spans="1:88" s="1" customFormat="1" ht="11.25" customHeight="1" x14ac:dyDescent="0.25">
      <c r="A25" s="19"/>
      <c r="B25" s="115"/>
      <c r="C25" s="145"/>
      <c r="D25" s="146"/>
      <c r="E25" s="146"/>
      <c r="F25" s="147"/>
      <c r="G25" s="192"/>
      <c r="H25" s="79">
        <f>H24+1</f>
        <v>9</v>
      </c>
      <c r="I25" s="80"/>
      <c r="J25" s="80"/>
      <c r="K25" s="81"/>
      <c r="L25" s="191"/>
      <c r="M25" s="79" t="str">
        <f t="shared" si="5"/>
        <v>7.7.</v>
      </c>
      <c r="N25" s="80"/>
      <c r="O25" s="80"/>
      <c r="P25" s="80"/>
      <c r="Q25" s="81"/>
      <c r="R25" s="191"/>
      <c r="S25" s="161">
        <f>S24+$C$14</f>
        <v>0.8999999999999998</v>
      </c>
      <c r="T25" s="212"/>
      <c r="U25" s="212"/>
      <c r="V25" s="212"/>
      <c r="W25" s="213"/>
      <c r="X25" s="191"/>
      <c r="Y25" s="79" t="str">
        <f t="shared" si="6"/>
        <v>Fernseher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59" t="str">
        <f>$AW$8 &amp; " "</f>
        <v xml:space="preserve">Christoph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1" t="s">
        <v>2</v>
      </c>
      <c r="AZ25" s="190"/>
      <c r="BA25" s="79"/>
      <c r="BB25" s="156" t="str">
        <f>" " &amp; $O$8</f>
        <v xml:space="preserve"> Ratze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91"/>
      <c r="BR25" s="153">
        <v>2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1</v>
      </c>
      <c r="CA25" s="154"/>
      <c r="CB25" s="154"/>
      <c r="CC25" s="154"/>
      <c r="CD25" s="155"/>
      <c r="CE25" s="116"/>
      <c r="CF25" s="54">
        <f t="shared" si="7"/>
        <v>1</v>
      </c>
      <c r="CG25" s="54">
        <f t="shared" si="8"/>
        <v>1</v>
      </c>
      <c r="CH25" s="54">
        <f t="shared" si="9"/>
        <v>0</v>
      </c>
      <c r="CI25" s="54">
        <f t="shared" si="10"/>
        <v>0</v>
      </c>
      <c r="CJ25" s="116"/>
    </row>
    <row r="26" spans="1:88" s="1" customFormat="1" ht="11.25" customHeight="1" x14ac:dyDescent="0.25">
      <c r="A26" s="19"/>
      <c r="B26" s="115"/>
      <c r="C26" s="145"/>
      <c r="D26" s="146"/>
      <c r="E26" s="146"/>
      <c r="F26" s="147"/>
      <c r="G26" s="192"/>
      <c r="H26" s="79">
        <f>H25+1</f>
        <v>10</v>
      </c>
      <c r="I26" s="80"/>
      <c r="J26" s="80"/>
      <c r="K26" s="81"/>
      <c r="L26" s="191"/>
      <c r="M26" s="79" t="str">
        <f t="shared" si="5"/>
        <v>7.7.</v>
      </c>
      <c r="N26" s="80"/>
      <c r="O26" s="80"/>
      <c r="P26" s="80"/>
      <c r="Q26" s="81"/>
      <c r="R26" s="191"/>
      <c r="S26" s="161">
        <f>S25+$C$14</f>
        <v>0.9083333333333331</v>
      </c>
      <c r="T26" s="212"/>
      <c r="U26" s="212"/>
      <c r="V26" s="212"/>
      <c r="W26" s="213"/>
      <c r="X26" s="191"/>
      <c r="Y26" s="79" t="str">
        <f t="shared" si="6"/>
        <v>Fernseher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91"/>
      <c r="AJ26" s="159" t="str">
        <f>$BN$8 &amp; " "</f>
        <v xml:space="preserve">Patrick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1" t="s">
        <v>2</v>
      </c>
      <c r="AZ26" s="190"/>
      <c r="BA26" s="79"/>
      <c r="BB26" s="157" t="str">
        <f>" " &amp; $AF$8</f>
        <v xml:space="preserve"> Jule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91"/>
      <c r="BR26" s="153">
        <v>0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1</v>
      </c>
      <c r="CA26" s="154"/>
      <c r="CB26" s="154"/>
      <c r="CC26" s="154"/>
      <c r="CD26" s="155"/>
      <c r="CE26" s="116"/>
      <c r="CF26" s="54">
        <f t="shared" si="7"/>
        <v>1</v>
      </c>
      <c r="CG26" s="54">
        <f t="shared" si="8"/>
        <v>0</v>
      </c>
      <c r="CH26" s="54">
        <f t="shared" si="9"/>
        <v>0</v>
      </c>
      <c r="CI26" s="54">
        <f t="shared" si="10"/>
        <v>1</v>
      </c>
      <c r="CJ26" s="116"/>
    </row>
    <row r="27" spans="1:88" s="1" customFormat="1" ht="11.25" customHeight="1" x14ac:dyDescent="0.25">
      <c r="A27" s="19"/>
      <c r="B27" s="115"/>
      <c r="C27" s="145"/>
      <c r="D27" s="146"/>
      <c r="E27" s="146"/>
      <c r="F27" s="147"/>
      <c r="G27" s="192"/>
      <c r="H27" s="79">
        <f>H26+1</f>
        <v>11</v>
      </c>
      <c r="I27" s="80"/>
      <c r="J27" s="80"/>
      <c r="K27" s="81"/>
      <c r="L27" s="191"/>
      <c r="M27" s="79" t="str">
        <f t="shared" si="5"/>
        <v>7.7.</v>
      </c>
      <c r="N27" s="80"/>
      <c r="O27" s="80"/>
      <c r="P27" s="80"/>
      <c r="Q27" s="81"/>
      <c r="R27" s="191"/>
      <c r="S27" s="161">
        <f>S26+$C$14</f>
        <v>0.91666666666666641</v>
      </c>
      <c r="T27" s="212"/>
      <c r="U27" s="212"/>
      <c r="V27" s="212"/>
      <c r="W27" s="213"/>
      <c r="X27" s="191"/>
      <c r="Y27" s="79" t="str">
        <f t="shared" si="6"/>
        <v>Fernseher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$O$8 &amp; " "</f>
        <v xml:space="preserve">Ratze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$BN$8</f>
        <v xml:space="preserve"> Patrick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3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2</v>
      </c>
      <c r="CA27" s="154"/>
      <c r="CB27" s="154"/>
      <c r="CC27" s="154"/>
      <c r="CD27" s="155"/>
      <c r="CE27" s="116"/>
      <c r="CF27" s="54">
        <f t="shared" si="7"/>
        <v>1</v>
      </c>
      <c r="CG27" s="54">
        <f t="shared" si="8"/>
        <v>1</v>
      </c>
      <c r="CH27" s="54">
        <f t="shared" si="9"/>
        <v>0</v>
      </c>
      <c r="CI27" s="54">
        <f t="shared" si="10"/>
        <v>0</v>
      </c>
      <c r="CJ27" s="116"/>
    </row>
    <row r="28" spans="1:88" s="1" customFormat="1" ht="11.25" customHeight="1" x14ac:dyDescent="0.25">
      <c r="A28" s="19"/>
      <c r="B28" s="115"/>
      <c r="C28" s="148"/>
      <c r="D28" s="149"/>
      <c r="E28" s="149"/>
      <c r="F28" s="150"/>
      <c r="G28" s="192"/>
      <c r="H28" s="79">
        <f>H27+1</f>
        <v>12</v>
      </c>
      <c r="I28" s="80"/>
      <c r="J28" s="80"/>
      <c r="K28" s="81"/>
      <c r="L28" s="191"/>
      <c r="M28" s="79" t="str">
        <f t="shared" si="5"/>
        <v>7.7.</v>
      </c>
      <c r="N28" s="80"/>
      <c r="O28" s="80"/>
      <c r="P28" s="80"/>
      <c r="Q28" s="81"/>
      <c r="R28" s="191"/>
      <c r="S28" s="161">
        <f>S27+$C$14</f>
        <v>0.92499999999999971</v>
      </c>
      <c r="T28" s="212"/>
      <c r="U28" s="212"/>
      <c r="V28" s="212"/>
      <c r="W28" s="213"/>
      <c r="X28" s="191"/>
      <c r="Y28" s="79" t="str">
        <f t="shared" si="6"/>
        <v>Fernseher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59" t="str">
        <f>$AW$8 &amp; " "</f>
        <v xml:space="preserve">Christoph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1" t="s">
        <v>2</v>
      </c>
      <c r="AZ28" s="190"/>
      <c r="BA28" s="79"/>
      <c r="BB28" s="157" t="str">
        <f>" " &amp; $AF$8</f>
        <v xml:space="preserve"> Jule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3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1</v>
      </c>
      <c r="CA28" s="154"/>
      <c r="CB28" s="154"/>
      <c r="CC28" s="154"/>
      <c r="CD28" s="155"/>
      <c r="CE28" s="116"/>
      <c r="CF28" s="54">
        <f t="shared" si="7"/>
        <v>1</v>
      </c>
      <c r="CG28" s="54">
        <f t="shared" si="8"/>
        <v>1</v>
      </c>
      <c r="CH28" s="54">
        <f t="shared" si="9"/>
        <v>0</v>
      </c>
      <c r="CI28" s="54">
        <f t="shared" si="10"/>
        <v>0</v>
      </c>
      <c r="CJ28" s="116"/>
    </row>
    <row r="29" spans="1:88" s="1" customFormat="1" ht="7.5" customHeight="1" x14ac:dyDescent="0.25">
      <c r="A29" s="19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54"/>
      <c r="CG29" s="54"/>
      <c r="CH29" s="54"/>
      <c r="CI29" s="54"/>
      <c r="CJ29" s="116"/>
    </row>
    <row r="30" spans="1:88" s="1" customFormat="1" ht="11.25" customHeight="1" x14ac:dyDescent="0.25">
      <c r="A30" s="1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54"/>
      <c r="CG30" s="54"/>
      <c r="CH30" s="54"/>
      <c r="CI30" s="54"/>
      <c r="CJ30" s="116"/>
    </row>
    <row r="31" spans="1:88" s="1" customFormat="1" ht="7.5" customHeight="1" x14ac:dyDescent="0.25">
      <c r="A31" s="19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4"/>
      <c r="CF31" s="54"/>
      <c r="CG31" s="54"/>
      <c r="CH31" s="54"/>
      <c r="CI31" s="54"/>
      <c r="CJ31" s="116"/>
    </row>
    <row r="32" spans="1:88" s="2" customFormat="1" ht="15" customHeight="1" x14ac:dyDescent="0.25">
      <c r="A32" s="19"/>
      <c r="B32" s="115"/>
      <c r="C32" s="86" t="s">
        <v>12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8"/>
      <c r="CE32" s="116"/>
      <c r="CF32" s="4"/>
      <c r="CG32" s="4"/>
      <c r="CH32" s="4"/>
      <c r="CI32" s="4"/>
      <c r="CJ32" s="116"/>
    </row>
    <row r="33" spans="1:88" s="1" customFormat="1" ht="7.5" customHeight="1" x14ac:dyDescent="0.25">
      <c r="A33" s="19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6"/>
      <c r="CF33" s="54"/>
      <c r="CG33" s="54"/>
      <c r="CH33" s="54"/>
      <c r="CI33" s="54"/>
      <c r="CJ33" s="116"/>
    </row>
    <row r="34" spans="1:88" s="9" customFormat="1" x14ac:dyDescent="0.25">
      <c r="A34" s="19"/>
      <c r="B34" s="11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 t="str">
        <f>$O$8</f>
        <v>Ratze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18" t="str">
        <f>$AF$8</f>
        <v>Jule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7"/>
      <c r="AW34" s="118" t="str">
        <f>$AW$8</f>
        <v>Christoph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87"/>
      <c r="BN34" s="74" t="str">
        <f>$BN$8</f>
        <v>Patrick</v>
      </c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116"/>
      <c r="CJ34" s="116"/>
    </row>
    <row r="35" spans="1:88" x14ac:dyDescent="0.25">
      <c r="A35" s="19"/>
      <c r="B35" s="115"/>
      <c r="C35" s="101" t="str">
        <f>" " &amp; $O$8</f>
        <v xml:space="preserve"> Ratze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3" t="s">
        <v>13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92">
        <f>IF(ISBLANK(BR16),"",BR16)</f>
        <v>1</v>
      </c>
      <c r="AG35" s="93"/>
      <c r="AH35" s="93"/>
      <c r="AI35" s="93"/>
      <c r="AJ35" s="93"/>
      <c r="AK35" s="93"/>
      <c r="AL35" s="93"/>
      <c r="AM35" s="93" t="s">
        <v>2</v>
      </c>
      <c r="AN35" s="93"/>
      <c r="AO35" s="93"/>
      <c r="AP35" s="93">
        <f>IF(ISBLANK(BZ16),"",BZ16)</f>
        <v>0</v>
      </c>
      <c r="AQ35" s="93"/>
      <c r="AR35" s="93"/>
      <c r="AS35" s="93"/>
      <c r="AT35" s="93"/>
      <c r="AU35" s="93"/>
      <c r="AV35" s="95"/>
      <c r="AW35" s="92">
        <f>IF(ISBLANK(BR18),"",BR18)</f>
        <v>0</v>
      </c>
      <c r="AX35" s="93"/>
      <c r="AY35" s="93"/>
      <c r="AZ35" s="93"/>
      <c r="BA35" s="93"/>
      <c r="BB35" s="93"/>
      <c r="BC35" s="93"/>
      <c r="BD35" s="93" t="s">
        <v>2</v>
      </c>
      <c r="BE35" s="93"/>
      <c r="BF35" s="93"/>
      <c r="BG35" s="93">
        <f>IF(ISBLANK(BZ18),"",BZ18)</f>
        <v>1</v>
      </c>
      <c r="BH35" s="93"/>
      <c r="BI35" s="93"/>
      <c r="BJ35" s="93"/>
      <c r="BK35" s="93"/>
      <c r="BL35" s="93"/>
      <c r="BM35" s="95"/>
      <c r="BN35" s="92">
        <f>IF(ISBLANK(BR27),"",BR27)</f>
        <v>3</v>
      </c>
      <c r="BO35" s="93"/>
      <c r="BP35" s="93"/>
      <c r="BQ35" s="93"/>
      <c r="BR35" s="93"/>
      <c r="BS35" s="93"/>
      <c r="BT35" s="93"/>
      <c r="BU35" s="93" t="s">
        <v>2</v>
      </c>
      <c r="BV35" s="93"/>
      <c r="BW35" s="93"/>
      <c r="BX35" s="93">
        <f>IF(ISBLANK(BZ27),"",BZ27)</f>
        <v>2</v>
      </c>
      <c r="BY35" s="93"/>
      <c r="BZ35" s="93"/>
      <c r="CA35" s="93"/>
      <c r="CB35" s="93"/>
      <c r="CC35" s="93"/>
      <c r="CD35" s="95"/>
      <c r="CE35" s="116"/>
      <c r="CJ35" s="116"/>
    </row>
    <row r="36" spans="1:88" x14ac:dyDescent="0.25">
      <c r="A36" s="19"/>
      <c r="B36" s="115"/>
      <c r="C36" s="101" t="str">
        <f>" " &amp; $AF$8</f>
        <v xml:space="preserve"> Jule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2">
        <f>IF(ISBLANK(BR23),"",BR23)</f>
        <v>1</v>
      </c>
      <c r="P36" s="93"/>
      <c r="Q36" s="93"/>
      <c r="R36" s="93"/>
      <c r="S36" s="93"/>
      <c r="T36" s="93"/>
      <c r="U36" s="93"/>
      <c r="V36" s="93" t="s">
        <v>2</v>
      </c>
      <c r="W36" s="93"/>
      <c r="X36" s="93"/>
      <c r="Y36" s="93">
        <f>IF(ISBLANK(BZ23),"",BZ23)</f>
        <v>1</v>
      </c>
      <c r="Z36" s="93"/>
      <c r="AA36" s="93"/>
      <c r="AB36" s="93"/>
      <c r="AC36" s="93"/>
      <c r="AD36" s="93"/>
      <c r="AE36" s="95"/>
      <c r="AF36" s="73" t="s">
        <v>13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92">
        <f>IF(ISBLANK(BR21),"",BR21)</f>
        <v>2</v>
      </c>
      <c r="AX36" s="93"/>
      <c r="AY36" s="93"/>
      <c r="AZ36" s="93"/>
      <c r="BA36" s="93"/>
      <c r="BB36" s="93"/>
      <c r="BC36" s="93"/>
      <c r="BD36" s="93" t="s">
        <v>2</v>
      </c>
      <c r="BE36" s="93"/>
      <c r="BF36" s="93"/>
      <c r="BG36" s="93">
        <f>IF(ISBLANK(BZ21),"",BZ21)</f>
        <v>0</v>
      </c>
      <c r="BH36" s="93"/>
      <c r="BI36" s="93"/>
      <c r="BJ36" s="93"/>
      <c r="BK36" s="93"/>
      <c r="BL36" s="93"/>
      <c r="BM36" s="95"/>
      <c r="BN36" s="92">
        <f>IF(ISBLANK(BR19),"",BZ19)</f>
        <v>0</v>
      </c>
      <c r="BO36" s="93"/>
      <c r="BP36" s="93"/>
      <c r="BQ36" s="93"/>
      <c r="BR36" s="93"/>
      <c r="BS36" s="93"/>
      <c r="BT36" s="93"/>
      <c r="BU36" s="93" t="s">
        <v>2</v>
      </c>
      <c r="BV36" s="93"/>
      <c r="BW36" s="93"/>
      <c r="BX36" s="93">
        <f>IF(ISBLANK(BZ19),"",BZ19)</f>
        <v>0</v>
      </c>
      <c r="BY36" s="93"/>
      <c r="BZ36" s="93"/>
      <c r="CA36" s="93"/>
      <c r="CB36" s="93"/>
      <c r="CC36" s="93"/>
      <c r="CD36" s="95"/>
      <c r="CE36" s="116"/>
      <c r="CJ36" s="116"/>
    </row>
    <row r="37" spans="1:88" x14ac:dyDescent="0.25">
      <c r="A37" s="19"/>
      <c r="B37" s="115"/>
      <c r="C37" s="101" t="str">
        <f>" " &amp; $AW$8</f>
        <v xml:space="preserve"> Christoph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92">
        <f>IF(ISBLANK(BR25),"",BR25)</f>
        <v>2</v>
      </c>
      <c r="P37" s="93"/>
      <c r="Q37" s="93"/>
      <c r="R37" s="93"/>
      <c r="S37" s="93"/>
      <c r="T37" s="93"/>
      <c r="U37" s="93"/>
      <c r="V37" s="93" t="s">
        <v>2</v>
      </c>
      <c r="W37" s="93"/>
      <c r="X37" s="93"/>
      <c r="Y37" s="93">
        <f>IF(ISBLANK(BZ25),"",BZ25)</f>
        <v>1</v>
      </c>
      <c r="Z37" s="93"/>
      <c r="AA37" s="93"/>
      <c r="AB37" s="93"/>
      <c r="AC37" s="93"/>
      <c r="AD37" s="93"/>
      <c r="AE37" s="95"/>
      <c r="AF37" s="92">
        <f>IF(ISBLANK(BR28),"",BR28)</f>
        <v>3</v>
      </c>
      <c r="AG37" s="93"/>
      <c r="AH37" s="93"/>
      <c r="AI37" s="93"/>
      <c r="AJ37" s="93"/>
      <c r="AK37" s="93"/>
      <c r="AL37" s="93"/>
      <c r="AM37" s="93" t="s">
        <v>2</v>
      </c>
      <c r="AN37" s="93"/>
      <c r="AO37" s="93"/>
      <c r="AP37" s="93">
        <f>IF(ISBLANK(BZ28),"",BZ28)</f>
        <v>1</v>
      </c>
      <c r="AQ37" s="93"/>
      <c r="AR37" s="93"/>
      <c r="AS37" s="93"/>
      <c r="AT37" s="93"/>
      <c r="AU37" s="93"/>
      <c r="AV37" s="95"/>
      <c r="AW37" s="73" t="s">
        <v>13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92">
        <f>IF(ISBLANK(BR17),"",BR17)</f>
        <v>1</v>
      </c>
      <c r="BO37" s="93"/>
      <c r="BP37" s="93"/>
      <c r="BQ37" s="93"/>
      <c r="BR37" s="93"/>
      <c r="BS37" s="93"/>
      <c r="BT37" s="93"/>
      <c r="BU37" s="93" t="s">
        <v>2</v>
      </c>
      <c r="BV37" s="93"/>
      <c r="BW37" s="93"/>
      <c r="BX37" s="93">
        <f>IF(ISBLANK(BZ17),"",BZ17)</f>
        <v>2</v>
      </c>
      <c r="BY37" s="93"/>
      <c r="BZ37" s="93"/>
      <c r="CA37" s="93"/>
      <c r="CB37" s="93"/>
      <c r="CC37" s="93"/>
      <c r="CD37" s="95"/>
      <c r="CE37" s="116"/>
      <c r="CJ37" s="116"/>
    </row>
    <row r="38" spans="1:88" x14ac:dyDescent="0.25">
      <c r="A38" s="19"/>
      <c r="B38" s="115"/>
      <c r="C38" s="101" t="str">
        <f>" " &amp; $BN$8</f>
        <v xml:space="preserve"> Patrick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2">
        <f>IF(ISBLANK(BR20),"",BR20)</f>
        <v>0</v>
      </c>
      <c r="P38" s="93"/>
      <c r="Q38" s="93"/>
      <c r="R38" s="93"/>
      <c r="S38" s="93"/>
      <c r="T38" s="93"/>
      <c r="U38" s="93"/>
      <c r="V38" s="93" t="s">
        <v>2</v>
      </c>
      <c r="W38" s="93"/>
      <c r="X38" s="93"/>
      <c r="Y38" s="93">
        <f>IF(ISBLANK(BZ20),"",BZ20)</f>
        <v>0</v>
      </c>
      <c r="Z38" s="93"/>
      <c r="AA38" s="93"/>
      <c r="AB38" s="93"/>
      <c r="AC38" s="93"/>
      <c r="AD38" s="93"/>
      <c r="AE38" s="95"/>
      <c r="AF38" s="92">
        <f>IF(ISBLANK(BR26),"",BR26)</f>
        <v>0</v>
      </c>
      <c r="AG38" s="93"/>
      <c r="AH38" s="93"/>
      <c r="AI38" s="93"/>
      <c r="AJ38" s="93"/>
      <c r="AK38" s="93"/>
      <c r="AL38" s="93"/>
      <c r="AM38" s="93" t="s">
        <v>2</v>
      </c>
      <c r="AN38" s="93"/>
      <c r="AO38" s="93"/>
      <c r="AP38" s="93">
        <f>IF(ISBLANK(BZ26),"",BZ26)</f>
        <v>1</v>
      </c>
      <c r="AQ38" s="93"/>
      <c r="AR38" s="93"/>
      <c r="AS38" s="93"/>
      <c r="AT38" s="93"/>
      <c r="AU38" s="93"/>
      <c r="AV38" s="95"/>
      <c r="AW38" s="92">
        <f>IF(ISBLANK(BR24),"",BR24)</f>
        <v>0</v>
      </c>
      <c r="AX38" s="93"/>
      <c r="AY38" s="93"/>
      <c r="AZ38" s="93"/>
      <c r="BA38" s="93"/>
      <c r="BB38" s="93"/>
      <c r="BC38" s="93"/>
      <c r="BD38" s="93" t="s">
        <v>2</v>
      </c>
      <c r="BE38" s="93"/>
      <c r="BF38" s="93"/>
      <c r="BG38" s="93">
        <f>IF(ISBLANK(BZ24),"",BZ24)</f>
        <v>0</v>
      </c>
      <c r="BH38" s="93"/>
      <c r="BI38" s="93"/>
      <c r="BJ38" s="93"/>
      <c r="BK38" s="93"/>
      <c r="BL38" s="93"/>
      <c r="BM38" s="95"/>
      <c r="BN38" s="73" t="s">
        <v>13</v>
      </c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5"/>
      <c r="CE38" s="116"/>
      <c r="CJ38" s="116"/>
    </row>
    <row r="39" spans="1:88" s="1" customFormat="1" ht="7.5" customHeight="1" x14ac:dyDescent="0.25">
      <c r="A39" s="1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9"/>
      <c r="CF39" s="54"/>
      <c r="CG39" s="54"/>
      <c r="CH39" s="54"/>
      <c r="CI39" s="54"/>
      <c r="CJ39" s="116"/>
    </row>
    <row r="40" spans="1:88" s="1" customFormat="1" ht="11.25" hidden="1" customHeight="1" x14ac:dyDescent="0.25">
      <c r="A40" s="1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54"/>
      <c r="CG40" s="54"/>
      <c r="CH40" s="54"/>
      <c r="CI40" s="54"/>
      <c r="CJ40" s="116"/>
    </row>
    <row r="41" spans="1:88" s="1" customFormat="1" ht="7.5" hidden="1" customHeight="1" x14ac:dyDescent="0.25">
      <c r="A41" s="19"/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4"/>
      <c r="CF41" s="54"/>
      <c r="CG41" s="54"/>
      <c r="CH41" s="54"/>
      <c r="CI41" s="54"/>
      <c r="CJ41" s="116"/>
    </row>
    <row r="42" spans="1:88" s="1" customFormat="1" ht="15" hidden="1" customHeight="1" x14ac:dyDescent="0.25">
      <c r="A42" s="19"/>
      <c r="B42" s="115"/>
      <c r="C42" s="86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8"/>
      <c r="CE42" s="116"/>
      <c r="CF42" s="54"/>
      <c r="CG42" s="54"/>
      <c r="CH42" s="54"/>
      <c r="CI42" s="54"/>
      <c r="CJ42" s="116"/>
    </row>
    <row r="43" spans="1:88" s="1" customFormat="1" ht="7.5" hidden="1" customHeight="1" x14ac:dyDescent="0.25">
      <c r="A43" s="1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6"/>
      <c r="CF43" s="54"/>
      <c r="CG43" s="54"/>
      <c r="CH43" s="54"/>
      <c r="CI43" s="54"/>
      <c r="CJ43" s="116"/>
    </row>
    <row r="44" spans="1:88" s="3" customFormat="1" ht="11.25" hidden="1" customHeight="1" x14ac:dyDescent="0.25">
      <c r="A44" s="19"/>
      <c r="B44" s="115"/>
      <c r="C44" s="117" t="s">
        <v>15</v>
      </c>
      <c r="D44" s="117"/>
      <c r="E44" s="117"/>
      <c r="F44" s="117"/>
      <c r="G44" s="117"/>
      <c r="H44" s="101" t="str">
        <f>" Spieler"</f>
        <v xml:space="preserve"> Spieler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17" t="s">
        <v>16</v>
      </c>
      <c r="U44" s="117"/>
      <c r="V44" s="117"/>
      <c r="W44" s="117"/>
      <c r="X44" s="117"/>
      <c r="Y44" s="73"/>
      <c r="Z44" s="118" t="s">
        <v>17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 t="s">
        <v>18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75" t="s">
        <v>19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 t="s">
        <v>20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73"/>
      <c r="BS44" s="120" t="s">
        <v>21</v>
      </c>
      <c r="BT44" s="117"/>
      <c r="BU44" s="117"/>
      <c r="BV44" s="117"/>
      <c r="BW44" s="117"/>
      <c r="BX44" s="73" t="s">
        <v>22</v>
      </c>
      <c r="BY44" s="74"/>
      <c r="BZ44" s="74"/>
      <c r="CA44" s="74"/>
      <c r="CB44" s="96" t="s">
        <v>56</v>
      </c>
      <c r="CC44" s="74"/>
      <c r="CD44" s="75"/>
      <c r="CE44" s="116"/>
      <c r="CF44" s="5"/>
      <c r="CG44" s="5"/>
      <c r="CH44" s="5"/>
      <c r="CI44" s="5"/>
      <c r="CJ44" s="116"/>
    </row>
    <row r="45" spans="1:88" s="1" customFormat="1" ht="11.25" hidden="1" customHeight="1" x14ac:dyDescent="0.25">
      <c r="A45" s="19"/>
      <c r="B45" s="115"/>
      <c r="C45" s="206">
        <f>IF(BX45="","",RANK(BX45,BX$45:BX$48,0)+ROW(A1)%%)</f>
        <v>2.0001000000000002</v>
      </c>
      <c r="D45" s="207"/>
      <c r="E45" s="207"/>
      <c r="F45" s="207"/>
      <c r="G45" s="208"/>
      <c r="H45" s="183" t="str">
        <f>" " &amp; $O$8</f>
        <v xml:space="preserve"> Ratze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92">
        <f>CF16+CF18+CF20+CF23+CF25+CF27</f>
        <v>6</v>
      </c>
      <c r="U45" s="93"/>
      <c r="V45" s="93"/>
      <c r="W45" s="93"/>
      <c r="X45" s="93"/>
      <c r="Y45" s="95"/>
      <c r="Z45" s="113">
        <f>CG16+CG18+CI20+CI23+CI25+CG27</f>
        <v>2</v>
      </c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4">
        <f>CH16+CH18+CH20+CH23+CH25+CH27</f>
        <v>2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111"/>
      <c r="AV45" s="94">
        <f>CI16+CI18+CG20+CG23+CG25+CI27</f>
        <v>2</v>
      </c>
      <c r="AW45" s="93"/>
      <c r="AX45" s="93"/>
      <c r="AY45" s="93"/>
      <c r="AZ45" s="93"/>
      <c r="BA45" s="93"/>
      <c r="BB45" s="93"/>
      <c r="BC45" s="93"/>
      <c r="BD45" s="93"/>
      <c r="BE45" s="93"/>
      <c r="BF45" s="111"/>
      <c r="BG45" s="92">
        <f>BR16+BR18+BZ20+BZ23+BZ25+BR27</f>
        <v>6</v>
      </c>
      <c r="BH45" s="93"/>
      <c r="BI45" s="93"/>
      <c r="BJ45" s="93"/>
      <c r="BK45" s="93"/>
      <c r="BL45" s="93" t="s">
        <v>2</v>
      </c>
      <c r="BM45" s="93"/>
      <c r="BN45" s="93">
        <f>BZ16+BZ18+BR20+BR23+BR25+BZ27</f>
        <v>6</v>
      </c>
      <c r="BO45" s="93"/>
      <c r="BP45" s="93"/>
      <c r="BQ45" s="93"/>
      <c r="BR45" s="111"/>
      <c r="BS45" s="94">
        <f>BG45-BN45</f>
        <v>0</v>
      </c>
      <c r="BT45" s="93"/>
      <c r="BU45" s="93"/>
      <c r="BV45" s="93"/>
      <c r="BW45" s="93"/>
      <c r="BX45" s="206">
        <f>(Z45*3)+AK45</f>
        <v>8</v>
      </c>
      <c r="BY45" s="207"/>
      <c r="BZ45" s="207"/>
      <c r="CA45" s="207"/>
      <c r="CB45" s="209">
        <f>BX45+ROW()/1000</f>
        <v>8.0449999999999999</v>
      </c>
      <c r="CC45" s="210"/>
      <c r="CD45" s="211"/>
      <c r="CE45" s="116"/>
      <c r="CF45" s="54"/>
      <c r="CG45" s="54"/>
      <c r="CH45" s="54"/>
      <c r="CI45" s="54"/>
      <c r="CJ45" s="116"/>
    </row>
    <row r="46" spans="1:88" s="1" customFormat="1" ht="11.25" hidden="1" customHeight="1" x14ac:dyDescent="0.25">
      <c r="A46" s="19"/>
      <c r="B46" s="115"/>
      <c r="C46" s="206">
        <f>IF(BX46="","",RANK(BX46,BX$45:BX$48,0)+ROW(A2)%%)</f>
        <v>2.0002</v>
      </c>
      <c r="D46" s="207"/>
      <c r="E46" s="207"/>
      <c r="F46" s="207"/>
      <c r="G46" s="208"/>
      <c r="H46" s="183" t="str">
        <f>" " &amp; $AF$8</f>
        <v xml:space="preserve"> Jule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92">
        <f>CF16+CF19+CF21+CF23+CF26+CF28</f>
        <v>6</v>
      </c>
      <c r="U46" s="93"/>
      <c r="V46" s="93"/>
      <c r="W46" s="93"/>
      <c r="X46" s="93"/>
      <c r="Y46" s="95"/>
      <c r="Z46" s="113">
        <f>CI16+CG19+CG21+CG23+CI26+CI28</f>
        <v>2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4">
        <f>CH16+CH19+CH21+CH23+CH26+CH28</f>
        <v>2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111"/>
      <c r="AV46" s="94">
        <f>CG16+CI19+CI21+CI23+CG26+CG28</f>
        <v>2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111"/>
      <c r="BG46" s="92">
        <f>BZ16+BR19+BR21+BR23+BZ26+BZ28</f>
        <v>5</v>
      </c>
      <c r="BH46" s="93"/>
      <c r="BI46" s="93"/>
      <c r="BJ46" s="93"/>
      <c r="BK46" s="93"/>
      <c r="BL46" s="93" t="s">
        <v>2</v>
      </c>
      <c r="BM46" s="93"/>
      <c r="BN46" s="93">
        <f>BR16+BZ19+BZ21+BZ23+BR26+BR28</f>
        <v>5</v>
      </c>
      <c r="BO46" s="93"/>
      <c r="BP46" s="93"/>
      <c r="BQ46" s="93"/>
      <c r="BR46" s="111"/>
      <c r="BS46" s="94">
        <f>BG46-BN46</f>
        <v>0</v>
      </c>
      <c r="BT46" s="93"/>
      <c r="BU46" s="93"/>
      <c r="BV46" s="93"/>
      <c r="BW46" s="93"/>
      <c r="BX46" s="206">
        <f>(Z46*3)+AK46</f>
        <v>8</v>
      </c>
      <c r="BY46" s="207"/>
      <c r="BZ46" s="207"/>
      <c r="CA46" s="207"/>
      <c r="CB46" s="209">
        <f>BX46+ROW()/1000</f>
        <v>8.0459999999999994</v>
      </c>
      <c r="CC46" s="210"/>
      <c r="CD46" s="211"/>
      <c r="CE46" s="116"/>
      <c r="CF46" s="54"/>
      <c r="CG46" s="54"/>
      <c r="CH46" s="54"/>
      <c r="CI46" s="54"/>
      <c r="CJ46" s="116"/>
    </row>
    <row r="47" spans="1:88" s="1" customFormat="1" ht="11.25" hidden="1" customHeight="1" x14ac:dyDescent="0.25">
      <c r="A47" s="19"/>
      <c r="B47" s="115"/>
      <c r="C47" s="206">
        <f>IF(BX47="","",RANK(BX47,BX$45:BX$48,0)+ROW(A3)%%)</f>
        <v>1.0003</v>
      </c>
      <c r="D47" s="207"/>
      <c r="E47" s="207"/>
      <c r="F47" s="207"/>
      <c r="G47" s="208"/>
      <c r="H47" s="183" t="str">
        <f>" " &amp; $AW$8</f>
        <v xml:space="preserve"> Christoph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92">
        <f>CF17+CF18+CF21+CF24+CF25+CF28</f>
        <v>6</v>
      </c>
      <c r="U47" s="93"/>
      <c r="V47" s="93"/>
      <c r="W47" s="93"/>
      <c r="X47" s="93"/>
      <c r="Y47" s="95"/>
      <c r="Z47" s="113">
        <f>CG17+CI18+CI21+CI24+CG25+CG28</f>
        <v>3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4">
        <f>CH17+CH18+CH21+CH24+CH25+CH28</f>
        <v>1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111"/>
      <c r="AV47" s="94">
        <f>CI17+CG18+CG21+CG24+CI25+CI28</f>
        <v>2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111"/>
      <c r="BG47" s="92">
        <f>BR17+BZ18+BZ21+BZ24+BR25+BR28</f>
        <v>7</v>
      </c>
      <c r="BH47" s="93"/>
      <c r="BI47" s="93"/>
      <c r="BJ47" s="93"/>
      <c r="BK47" s="93"/>
      <c r="BL47" s="93" t="s">
        <v>2</v>
      </c>
      <c r="BM47" s="93"/>
      <c r="BN47" s="93">
        <f>BZ17+BR18+BR21+BR24+BZ25+BZ28</f>
        <v>6</v>
      </c>
      <c r="BO47" s="93"/>
      <c r="BP47" s="93"/>
      <c r="BQ47" s="93"/>
      <c r="BR47" s="111"/>
      <c r="BS47" s="94">
        <f>BG47-BN47</f>
        <v>1</v>
      </c>
      <c r="BT47" s="93"/>
      <c r="BU47" s="93"/>
      <c r="BV47" s="93"/>
      <c r="BW47" s="93"/>
      <c r="BX47" s="206">
        <f>(Z47*3)+AK47</f>
        <v>10</v>
      </c>
      <c r="BY47" s="207"/>
      <c r="BZ47" s="207"/>
      <c r="CA47" s="207"/>
      <c r="CB47" s="209">
        <f>BX47+ROW()/1000</f>
        <v>10.047000000000001</v>
      </c>
      <c r="CC47" s="210"/>
      <c r="CD47" s="211"/>
      <c r="CE47" s="116"/>
      <c r="CF47" s="54"/>
      <c r="CG47" s="54"/>
      <c r="CH47" s="54"/>
      <c r="CI47" s="54"/>
      <c r="CJ47" s="116"/>
    </row>
    <row r="48" spans="1:88" s="1" customFormat="1" ht="11.25" hidden="1" customHeight="1" x14ac:dyDescent="0.25">
      <c r="A48" s="19"/>
      <c r="B48" s="115"/>
      <c r="C48" s="206">
        <f>IF(BX48="","",RANK(BX48,BX$45:BX$48,0)+ROW(A4)%%)</f>
        <v>4.0004</v>
      </c>
      <c r="D48" s="207"/>
      <c r="E48" s="207"/>
      <c r="F48" s="207"/>
      <c r="G48" s="208"/>
      <c r="H48" s="183" t="str">
        <f>" " &amp; $BN$8</f>
        <v xml:space="preserve"> Patrick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92">
        <f>CF17+CF19+CF20+CF24+CF26+CF27</f>
        <v>6</v>
      </c>
      <c r="U48" s="93"/>
      <c r="V48" s="93"/>
      <c r="W48" s="93"/>
      <c r="X48" s="93"/>
      <c r="Y48" s="95"/>
      <c r="Z48" s="92">
        <f>CI17+CI19+CG20+CG24+CG26+CI27</f>
        <v>1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>
        <f>CH17+CH19+CH20+CH24+CH26+CH27</f>
        <v>3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111"/>
      <c r="AV48" s="94">
        <f>CG17+CG19+CI20+CI24+CI26+CG27</f>
        <v>2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11"/>
      <c r="BG48" s="92">
        <f>BZ17+BZ19+BR20+BR24+BR26+BZ27</f>
        <v>4</v>
      </c>
      <c r="BH48" s="93"/>
      <c r="BI48" s="93"/>
      <c r="BJ48" s="93"/>
      <c r="BK48" s="93"/>
      <c r="BL48" s="93" t="s">
        <v>2</v>
      </c>
      <c r="BM48" s="93"/>
      <c r="BN48" s="93">
        <f>BR17+BR19+BZ20+BZ24+BZ26+BR27</f>
        <v>5</v>
      </c>
      <c r="BO48" s="93"/>
      <c r="BP48" s="93"/>
      <c r="BQ48" s="93"/>
      <c r="BR48" s="111"/>
      <c r="BS48" s="94">
        <f>BG48-BN48</f>
        <v>-1</v>
      </c>
      <c r="BT48" s="93"/>
      <c r="BU48" s="93"/>
      <c r="BV48" s="93"/>
      <c r="BW48" s="93"/>
      <c r="BX48" s="206">
        <f>(Z48*3)+AK48</f>
        <v>6</v>
      </c>
      <c r="BY48" s="207"/>
      <c r="BZ48" s="207"/>
      <c r="CA48" s="207"/>
      <c r="CB48" s="209">
        <f>BX48+ROW()/1000</f>
        <v>6.048</v>
      </c>
      <c r="CC48" s="210"/>
      <c r="CD48" s="211"/>
      <c r="CE48" s="116"/>
      <c r="CF48" s="54"/>
      <c r="CG48" s="54"/>
      <c r="CH48" s="54"/>
      <c r="CI48" s="54"/>
      <c r="CJ48" s="116"/>
    </row>
    <row r="49" spans="1:88" s="1" customFormat="1" ht="7.5" hidden="1" customHeight="1" x14ac:dyDescent="0.25">
      <c r="A49" s="1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54"/>
      <c r="CG49" s="54"/>
      <c r="CH49" s="54"/>
      <c r="CI49" s="54"/>
      <c r="CJ49" s="116"/>
    </row>
    <row r="50" spans="1:88" s="1" customFormat="1" ht="11.25" customHeight="1" x14ac:dyDescent="0.25">
      <c r="A50" s="1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54"/>
      <c r="CG50" s="54"/>
      <c r="CH50" s="54"/>
      <c r="CI50" s="54"/>
      <c r="CJ50" s="116"/>
    </row>
    <row r="51" spans="1:88" s="1" customFormat="1" ht="7.5" customHeight="1" x14ac:dyDescent="0.25">
      <c r="A51" s="19"/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4"/>
      <c r="CF51" s="54"/>
      <c r="CG51" s="54"/>
      <c r="CH51" s="54"/>
      <c r="CI51" s="54"/>
      <c r="CJ51" s="116"/>
    </row>
    <row r="52" spans="1:88" s="1" customFormat="1" ht="15" customHeight="1" x14ac:dyDescent="0.25">
      <c r="A52" s="19"/>
      <c r="B52" s="115"/>
      <c r="C52" s="86" t="s">
        <v>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8"/>
      <c r="CE52" s="116"/>
      <c r="CF52" s="54"/>
      <c r="CG52" s="54"/>
      <c r="CH52" s="54"/>
      <c r="CI52" s="54"/>
      <c r="CJ52" s="116"/>
    </row>
    <row r="53" spans="1:88" s="1" customFormat="1" ht="7.5" customHeight="1" x14ac:dyDescent="0.25">
      <c r="A53" s="19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54"/>
      <c r="CG53" s="54"/>
      <c r="CH53" s="54"/>
      <c r="CI53" s="54"/>
      <c r="CJ53" s="116"/>
    </row>
    <row r="54" spans="1:88" s="3" customFormat="1" ht="11.25" customHeight="1" x14ac:dyDescent="0.25">
      <c r="A54" s="19"/>
      <c r="B54" s="115"/>
      <c r="C54" s="117" t="s">
        <v>15</v>
      </c>
      <c r="D54" s="117"/>
      <c r="E54" s="117"/>
      <c r="F54" s="117"/>
      <c r="G54" s="117"/>
      <c r="H54" s="101" t="str">
        <f>" Spieler"</f>
        <v xml:space="preserve"> Spieler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 t="s">
        <v>16</v>
      </c>
      <c r="U54" s="117"/>
      <c r="V54" s="117"/>
      <c r="W54" s="117"/>
      <c r="X54" s="117"/>
      <c r="Y54" s="73"/>
      <c r="Z54" s="118" t="s">
        <v>17</v>
      </c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 t="s">
        <v>18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75" t="s">
        <v>19</v>
      </c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 t="s">
        <v>20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73"/>
      <c r="BS54" s="120" t="s">
        <v>21</v>
      </c>
      <c r="BT54" s="117"/>
      <c r="BU54" s="117"/>
      <c r="BV54" s="117"/>
      <c r="BW54" s="117"/>
      <c r="BX54" s="117" t="s">
        <v>22</v>
      </c>
      <c r="BY54" s="117"/>
      <c r="BZ54" s="117"/>
      <c r="CA54" s="117"/>
      <c r="CB54" s="117"/>
      <c r="CC54" s="117"/>
      <c r="CD54" s="117"/>
      <c r="CE54" s="116"/>
      <c r="CF54" s="5"/>
      <c r="CG54" s="5"/>
      <c r="CH54" s="5"/>
      <c r="CI54" s="5"/>
      <c r="CJ54" s="116"/>
    </row>
    <row r="55" spans="1:88" s="1" customFormat="1" ht="11.25" customHeight="1" x14ac:dyDescent="0.25">
      <c r="A55" s="19"/>
      <c r="B55" s="115"/>
      <c r="C55" s="203">
        <f>INDEX($C$45:$C$48,MATCH(LARGE($CB$45:$CB$48,ROW(A1)),$CB$45:$CB$48,0),1)</f>
        <v>1.0003</v>
      </c>
      <c r="D55" s="204"/>
      <c r="E55" s="204"/>
      <c r="F55" s="204"/>
      <c r="G55" s="205"/>
      <c r="H55" s="183" t="str">
        <f>" " &amp; INDEX($H$45:$H$48,MATCH(LARGE($CB$45:$CB$48,ROW(A1)),$CB$45:$CB$48,0),1)</f>
        <v xml:space="preserve">  Christoph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INDEX($T$45:$T$48,MATCH(LARGE($CB$45:$CB$48,ROW(A1)),$CB$45:$CB$48,0),1)</f>
        <v>6</v>
      </c>
      <c r="U55" s="93"/>
      <c r="V55" s="93"/>
      <c r="W55" s="93"/>
      <c r="X55" s="93"/>
      <c r="Y55" s="95"/>
      <c r="Z55" s="92">
        <f>INDEX($Z$45:$Z$48,MATCH(LARGE($CB$45:$CB$48,ROW(A1)),$CB$45:$CB$48,0),1)</f>
        <v>3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111"/>
      <c r="AK55" s="94">
        <f>INDEX($AK$45:$AK$48,MATCH(LARGE($CB$45:$CB$48,ROW(A1)),$CB$45:$CB$48,0),1)</f>
        <v>1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INDEX($AV$45:$AV$48,MATCH(LARGE($CB$45:$CB$48,ROW(A1)),$CB$45:$CB$48,0),1)</f>
        <v>2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INDEX($BG$45:$BG$48,MATCH(LARGE($CB$45:$CB$48,ROW(A1)),$CB$45:$CB$48,0),1)</f>
        <v>7</v>
      </c>
      <c r="BH55" s="93"/>
      <c r="BI55" s="93"/>
      <c r="BJ55" s="93"/>
      <c r="BK55" s="93"/>
      <c r="BL55" s="93" t="s">
        <v>2</v>
      </c>
      <c r="BM55" s="93"/>
      <c r="BN55" s="93">
        <f>INDEX($BN$45:$BN$48,MATCH(LARGE($CB$45:$CB$48,ROW(A1)),$CB$45:$CB$48,0),1)</f>
        <v>6</v>
      </c>
      <c r="BO55" s="93"/>
      <c r="BP55" s="93"/>
      <c r="BQ55" s="93"/>
      <c r="BR55" s="111"/>
      <c r="BS55" s="94">
        <f>INDEX($BS$45:$BS$48,MATCH(LARGE($CB$45:$CB$48,ROW(A1)),$CB$45:$CB$48,0),1)</f>
        <v>1</v>
      </c>
      <c r="BT55" s="93"/>
      <c r="BU55" s="93"/>
      <c r="BV55" s="93"/>
      <c r="BW55" s="93"/>
      <c r="BX55" s="206">
        <f>INDEX($BX$45:$BX$48,MATCH(LARGE($CB$45:$CB$48,ROW(A1)),$CB$45:$CB$48,0),1)</f>
        <v>10</v>
      </c>
      <c r="BY55" s="207"/>
      <c r="BZ55" s="207"/>
      <c r="CA55" s="207"/>
      <c r="CB55" s="207"/>
      <c r="CC55" s="207"/>
      <c r="CD55" s="208"/>
      <c r="CE55" s="116"/>
      <c r="CF55" s="54"/>
      <c r="CG55" s="54"/>
      <c r="CH55" s="54"/>
      <c r="CI55" s="54"/>
      <c r="CJ55" s="116"/>
    </row>
    <row r="56" spans="1:88" s="1" customFormat="1" ht="11.25" customHeight="1" x14ac:dyDescent="0.25">
      <c r="A56" s="19"/>
      <c r="B56" s="115"/>
      <c r="C56" s="203">
        <f>INDEX($C$45:$C$48,MATCH(LARGE($CB$45:$CB$48,ROW(A2)),$CB$45:$CB$48,0),1)</f>
        <v>2.0002</v>
      </c>
      <c r="D56" s="204"/>
      <c r="E56" s="204"/>
      <c r="F56" s="204"/>
      <c r="G56" s="205"/>
      <c r="H56" s="183" t="str">
        <f>" " &amp; INDEX($H$45:$H$48,MATCH(LARGE($CB$45:$CB$48,ROW(A2)),$CB$45:$CB$48,0),1)</f>
        <v xml:space="preserve">  Jule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INDEX($T$45:$T$48,MATCH(LARGE($CB$45:$CB$48,ROW(A2)),$CB$45:$CB$48,0),1)</f>
        <v>6</v>
      </c>
      <c r="U56" s="93"/>
      <c r="V56" s="93"/>
      <c r="W56" s="93"/>
      <c r="X56" s="93"/>
      <c r="Y56" s="95"/>
      <c r="Z56" s="92">
        <f>INDEX($Z$45:$Z$48,MATCH(LARGE($CB$45:$CB$48,ROW(A2)),$CB$45:$CB$48,0),1)</f>
        <v>2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111"/>
      <c r="AK56" s="94">
        <f>INDEX($AK$45:$AK$48,MATCH(LARGE($CB$45:$CB$48,ROW(A2)),$CB$45:$CB$48,0),1)</f>
        <v>2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INDEX($AV$45:$AV$48,MATCH(LARGE($CB$45:$CB$48,ROW(A2)),$CB$45:$CB$48,0),1)</f>
        <v>2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INDEX($BG$45:$BG$48,MATCH(LARGE($CB$45:$CB$48,ROW(A2)),$CB$45:$CB$48,0),1)</f>
        <v>5</v>
      </c>
      <c r="BH56" s="93"/>
      <c r="BI56" s="93"/>
      <c r="BJ56" s="93"/>
      <c r="BK56" s="93"/>
      <c r="BL56" s="93" t="s">
        <v>2</v>
      </c>
      <c r="BM56" s="93"/>
      <c r="BN56" s="93">
        <f>INDEX($BN$45:$BN$48,MATCH(LARGE($CB$45:$CB$48,ROW(A2)),$CB$45:$CB$48,0),1)</f>
        <v>5</v>
      </c>
      <c r="BO56" s="93"/>
      <c r="BP56" s="93"/>
      <c r="BQ56" s="93"/>
      <c r="BR56" s="111"/>
      <c r="BS56" s="94">
        <f>INDEX($BS$45:$BS$48,MATCH(LARGE($CB$45:$CB$48,ROW(A2)),$CB$45:$CB$48,0),1)</f>
        <v>0</v>
      </c>
      <c r="BT56" s="93"/>
      <c r="BU56" s="93"/>
      <c r="BV56" s="93"/>
      <c r="BW56" s="93"/>
      <c r="BX56" s="206">
        <f>INDEX($BX$45:$BX$48,MATCH(LARGE($CB$45:$CB$48,ROW(A2)),$CB$45:$CB$48,0),1)</f>
        <v>8</v>
      </c>
      <c r="BY56" s="207"/>
      <c r="BZ56" s="207"/>
      <c r="CA56" s="207"/>
      <c r="CB56" s="207"/>
      <c r="CC56" s="207"/>
      <c r="CD56" s="208"/>
      <c r="CE56" s="116"/>
      <c r="CF56" s="54"/>
      <c r="CG56" s="54"/>
      <c r="CH56" s="54"/>
      <c r="CI56" s="54"/>
      <c r="CJ56" s="116"/>
    </row>
    <row r="57" spans="1:88" s="1" customFormat="1" ht="11.25" customHeight="1" x14ac:dyDescent="0.25">
      <c r="A57" s="19"/>
      <c r="B57" s="115"/>
      <c r="C57" s="203">
        <f>INDEX($C$45:$C$48,MATCH(LARGE($CB$45:$CB$48,ROW(A3)),$CB$45:$CB$48,0),1)</f>
        <v>2.0001000000000002</v>
      </c>
      <c r="D57" s="204"/>
      <c r="E57" s="204"/>
      <c r="F57" s="204"/>
      <c r="G57" s="205"/>
      <c r="H57" s="183" t="str">
        <f>" " &amp; INDEX($H$45:$H$48,MATCH(LARGE($CB$45:$CB$48,ROW(A3)),$CB$45:$CB$48,0),1)</f>
        <v xml:space="preserve">  Ratze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INDEX($T$45:$T$48,MATCH(LARGE($CB$45:$CB$48,ROW(A3)),$CB$45:$CB$48,0),1)</f>
        <v>6</v>
      </c>
      <c r="U57" s="93"/>
      <c r="V57" s="93"/>
      <c r="W57" s="93"/>
      <c r="X57" s="93"/>
      <c r="Y57" s="95"/>
      <c r="Z57" s="92">
        <f>INDEX($Z$45:$Z$48,MATCH(LARGE($CB$45:$CB$48,ROW(A3)),$CB$45:$CB$48,0),1)</f>
        <v>2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111"/>
      <c r="AK57" s="94">
        <f>INDEX($AK$45:$AK$48,MATCH(LARGE($CB$45:$CB$48,ROW(A3)),$CB$45:$CB$48,0),1)</f>
        <v>2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INDEX($AV$45:$AV$48,MATCH(LARGE($CB$45:$CB$48,ROW(A3)),$CB$45:$CB$48,0),1)</f>
        <v>2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INDEX($BG$45:$BG$48,MATCH(LARGE($CB$45:$CB$48,ROW(A3)),$CB$45:$CB$48,0),1)</f>
        <v>6</v>
      </c>
      <c r="BH57" s="93"/>
      <c r="BI57" s="93"/>
      <c r="BJ57" s="93"/>
      <c r="BK57" s="93"/>
      <c r="BL57" s="93" t="s">
        <v>2</v>
      </c>
      <c r="BM57" s="93"/>
      <c r="BN57" s="93">
        <f>INDEX($BN$45:$BN$48,MATCH(LARGE($CB$45:$CB$48,ROW(A3)),$CB$45:$CB$48,0),1)</f>
        <v>6</v>
      </c>
      <c r="BO57" s="93"/>
      <c r="BP57" s="93"/>
      <c r="BQ57" s="93"/>
      <c r="BR57" s="111"/>
      <c r="BS57" s="94">
        <f>INDEX($BS$45:$BS$48,MATCH(LARGE($CB$45:$CB$48,ROW(A3)),$CB$45:$CB$48,0),1)</f>
        <v>0</v>
      </c>
      <c r="BT57" s="93"/>
      <c r="BU57" s="93"/>
      <c r="BV57" s="93"/>
      <c r="BW57" s="93"/>
      <c r="BX57" s="206">
        <f>INDEX($BX$45:$BX$48,MATCH(LARGE($CB$45:$CB$48,ROW(A3)),$CB$45:$CB$48,0),1)</f>
        <v>8</v>
      </c>
      <c r="BY57" s="207"/>
      <c r="BZ57" s="207"/>
      <c r="CA57" s="207"/>
      <c r="CB57" s="207"/>
      <c r="CC57" s="207"/>
      <c r="CD57" s="208"/>
      <c r="CE57" s="116"/>
      <c r="CF57" s="54"/>
      <c r="CG57" s="54"/>
      <c r="CH57" s="54"/>
      <c r="CI57" s="54"/>
      <c r="CJ57" s="116"/>
    </row>
    <row r="58" spans="1:88" s="1" customFormat="1" ht="11.25" customHeight="1" x14ac:dyDescent="0.25">
      <c r="A58" s="19"/>
      <c r="B58" s="115"/>
      <c r="C58" s="203">
        <f>INDEX($C$45:$C$48,MATCH(LARGE($CB$45:$CB$48,ROW(A4)),$CB$45:$CB$48,0),1)</f>
        <v>4.0004</v>
      </c>
      <c r="D58" s="204"/>
      <c r="E58" s="204"/>
      <c r="F58" s="204"/>
      <c r="G58" s="205"/>
      <c r="H58" s="183" t="str">
        <f>" " &amp; INDEX($H$45:$H$48,MATCH(LARGE($CB$45:$CB$48,ROW(A4)),$CB$45:$CB$48,0),1)</f>
        <v xml:space="preserve">  Patrick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INDEX($T$45:$T$48,MATCH(LARGE($CB$45:$CB$48,ROW(A4)),$CB$45:$CB$48,0),1)</f>
        <v>6</v>
      </c>
      <c r="U58" s="93"/>
      <c r="V58" s="93"/>
      <c r="W58" s="93"/>
      <c r="X58" s="93"/>
      <c r="Y58" s="95"/>
      <c r="Z58" s="92">
        <f>INDEX($Z$45:$Z$48,MATCH(LARGE($CB$45:$CB$48,ROW(A4)),$CB$45:$CB$48,0),1)</f>
        <v>1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INDEX($AK$45:$AK$48,MATCH(LARGE($CB$45:$CB$48,ROW(A4)),$CB$45:$CB$48,0),1)</f>
        <v>3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INDEX($AV$45:$AV$48,MATCH(LARGE($CB$45:$CB$48,ROW(A4)),$CB$45:$CB$48,0),1)</f>
        <v>2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INDEX($BG$45:$BG$48,MATCH(LARGE($CB$45:$CB$48,ROW(A4)),$CB$45:$CB$48,0),1)</f>
        <v>4</v>
      </c>
      <c r="BH58" s="93"/>
      <c r="BI58" s="93"/>
      <c r="BJ58" s="93"/>
      <c r="BK58" s="93"/>
      <c r="BL58" s="93" t="s">
        <v>2</v>
      </c>
      <c r="BM58" s="93"/>
      <c r="BN58" s="93">
        <f>INDEX($BN$45:$BN$48,MATCH(LARGE($CB$45:$CB$48,ROW(A4)),$CB$45:$CB$48,0),1)</f>
        <v>5</v>
      </c>
      <c r="BO58" s="93"/>
      <c r="BP58" s="93"/>
      <c r="BQ58" s="93"/>
      <c r="BR58" s="111"/>
      <c r="BS58" s="94">
        <f>INDEX($BS$45:$BS$48,MATCH(LARGE($CB$45:$CB$48,ROW(A4)),$CB$45:$CB$48,0),1)</f>
        <v>-1</v>
      </c>
      <c r="BT58" s="93"/>
      <c r="BU58" s="93"/>
      <c r="BV58" s="93"/>
      <c r="BW58" s="93"/>
      <c r="BX58" s="206">
        <f>INDEX($BX$45:$BX$48,MATCH(LARGE($CB$45:$CB$48,ROW(A4)),$CB$45:$CB$48,0),1)</f>
        <v>6</v>
      </c>
      <c r="BY58" s="207"/>
      <c r="BZ58" s="207"/>
      <c r="CA58" s="207"/>
      <c r="CB58" s="207"/>
      <c r="CC58" s="207"/>
      <c r="CD58" s="208"/>
      <c r="CE58" s="116"/>
      <c r="CF58" s="54"/>
      <c r="CG58" s="54"/>
      <c r="CH58" s="54"/>
      <c r="CI58" s="54"/>
      <c r="CJ58" s="116"/>
    </row>
    <row r="59" spans="1:88" s="1" customFormat="1" ht="7.5" customHeight="1" x14ac:dyDescent="0.25">
      <c r="A59" s="19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54"/>
      <c r="CG59" s="54"/>
      <c r="CH59" s="54"/>
      <c r="CI59" s="54"/>
      <c r="CJ59" s="116"/>
    </row>
    <row r="60" spans="1:88" s="1" customFormat="1" ht="7.5" customHeigh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9"/>
    </row>
  </sheetData>
  <sheetProtection sheet="1" objects="1" scenarios="1" selectLockedCells="1"/>
  <mergeCells count="352">
    <mergeCell ref="C53:CD53"/>
    <mergeCell ref="C57:G57"/>
    <mergeCell ref="H57:S57"/>
    <mergeCell ref="T57:Y57"/>
    <mergeCell ref="Z57:AJ57"/>
    <mergeCell ref="AK57:AU57"/>
    <mergeCell ref="C56:G56"/>
    <mergeCell ref="H56:S56"/>
    <mergeCell ref="T56:Y56"/>
    <mergeCell ref="Z56:AJ56"/>
    <mergeCell ref="AK56:AU56"/>
    <mergeCell ref="AV56:BF56"/>
    <mergeCell ref="BS56:BW56"/>
    <mergeCell ref="BX56:CD56"/>
    <mergeCell ref="BN56:BR56"/>
    <mergeCell ref="BG54:BR54"/>
    <mergeCell ref="BS54:BW54"/>
    <mergeCell ref="BX54:CD54"/>
    <mergeCell ref="C55:G55"/>
    <mergeCell ref="H55:S55"/>
    <mergeCell ref="T55:Y55"/>
    <mergeCell ref="Z55:AJ55"/>
    <mergeCell ref="AK55:AU55"/>
    <mergeCell ref="AV55:BF55"/>
    <mergeCell ref="A60:CJ60"/>
    <mergeCell ref="BG58:BK58"/>
    <mergeCell ref="BL58:BM58"/>
    <mergeCell ref="BN58:BR58"/>
    <mergeCell ref="BS58:BW58"/>
    <mergeCell ref="BX58:CD58"/>
    <mergeCell ref="B59:CE59"/>
    <mergeCell ref="C58:G58"/>
    <mergeCell ref="H58:S58"/>
    <mergeCell ref="T58:Y58"/>
    <mergeCell ref="Z58:AJ58"/>
    <mergeCell ref="AK58:AU58"/>
    <mergeCell ref="AV58:BF58"/>
    <mergeCell ref="B52:B58"/>
    <mergeCell ref="C52:CD52"/>
    <mergeCell ref="CE52:CE58"/>
    <mergeCell ref="AV57:BF57"/>
    <mergeCell ref="BG57:BK57"/>
    <mergeCell ref="BL57:BM57"/>
    <mergeCell ref="BN57:BR57"/>
    <mergeCell ref="BS57:BW57"/>
    <mergeCell ref="BX57:CD57"/>
    <mergeCell ref="BG56:BK56"/>
    <mergeCell ref="BL56:BM56"/>
    <mergeCell ref="BG55:BK55"/>
    <mergeCell ref="C54:G54"/>
    <mergeCell ref="H54:S54"/>
    <mergeCell ref="T54:Y54"/>
    <mergeCell ref="Z54:AJ54"/>
    <mergeCell ref="AK54:AU54"/>
    <mergeCell ref="AV54:BF54"/>
    <mergeCell ref="BL55:BM55"/>
    <mergeCell ref="BN55:BR55"/>
    <mergeCell ref="BS55:BW55"/>
    <mergeCell ref="BX55:CD55"/>
    <mergeCell ref="B50:CE50"/>
    <mergeCell ref="B51:CE51"/>
    <mergeCell ref="CB47:CD47"/>
    <mergeCell ref="C48:G48"/>
    <mergeCell ref="H48:S48"/>
    <mergeCell ref="T48:Y48"/>
    <mergeCell ref="Z48:AJ48"/>
    <mergeCell ref="AK48:AU48"/>
    <mergeCell ref="AV48:BF48"/>
    <mergeCell ref="BG48:BK48"/>
    <mergeCell ref="BL48:BM48"/>
    <mergeCell ref="BN48:BR48"/>
    <mergeCell ref="AV47:BF47"/>
    <mergeCell ref="BG47:BK47"/>
    <mergeCell ref="BL47:BM47"/>
    <mergeCell ref="BN47:BR47"/>
    <mergeCell ref="BS47:BW47"/>
    <mergeCell ref="BX47:CA47"/>
    <mergeCell ref="C47:G47"/>
    <mergeCell ref="H47:S47"/>
    <mergeCell ref="T47:Y47"/>
    <mergeCell ref="Z47:AJ47"/>
    <mergeCell ref="AK47:AU47"/>
    <mergeCell ref="BS48:BW48"/>
    <mergeCell ref="BX48:CA48"/>
    <mergeCell ref="CB48:CD48"/>
    <mergeCell ref="B49:CE49"/>
    <mergeCell ref="BX45:CA45"/>
    <mergeCell ref="CB45:CD45"/>
    <mergeCell ref="C46:G46"/>
    <mergeCell ref="H46:S46"/>
    <mergeCell ref="T46:Y46"/>
    <mergeCell ref="Z46:AJ46"/>
    <mergeCell ref="AK46:AU46"/>
    <mergeCell ref="AV46:BF46"/>
    <mergeCell ref="BG46:BK46"/>
    <mergeCell ref="BL46:BM46"/>
    <mergeCell ref="BN46:BR46"/>
    <mergeCell ref="BS46:BW46"/>
    <mergeCell ref="BX46:CA46"/>
    <mergeCell ref="CB46:CD46"/>
    <mergeCell ref="B42:B48"/>
    <mergeCell ref="C42:CD42"/>
    <mergeCell ref="CE42:CE48"/>
    <mergeCell ref="C43:CD43"/>
    <mergeCell ref="C44:G44"/>
    <mergeCell ref="H44:S44"/>
    <mergeCell ref="T44:Y44"/>
    <mergeCell ref="CB44:CD44"/>
    <mergeCell ref="C45:G45"/>
    <mergeCell ref="H45:S45"/>
    <mergeCell ref="T45:Y45"/>
    <mergeCell ref="Z45:AJ45"/>
    <mergeCell ref="AK45:AU45"/>
    <mergeCell ref="AV45:BF45"/>
    <mergeCell ref="BG45:BK45"/>
    <mergeCell ref="BL45:BM45"/>
    <mergeCell ref="BN45:BR45"/>
    <mergeCell ref="Z44:AJ44"/>
    <mergeCell ref="AK44:AU44"/>
    <mergeCell ref="AV44:BF44"/>
    <mergeCell ref="BG44:BR44"/>
    <mergeCell ref="BS44:BW44"/>
    <mergeCell ref="BX44:CA44"/>
    <mergeCell ref="BS45:BW45"/>
    <mergeCell ref="AP37:AV37"/>
    <mergeCell ref="AW37:BM37"/>
    <mergeCell ref="BN37:BT37"/>
    <mergeCell ref="BU37:BW37"/>
    <mergeCell ref="BX37:CD37"/>
    <mergeCell ref="AM37:AO37"/>
    <mergeCell ref="B39:CE39"/>
    <mergeCell ref="B40:CE40"/>
    <mergeCell ref="B41:CE41"/>
    <mergeCell ref="BU36:BW36"/>
    <mergeCell ref="BX36:CD36"/>
    <mergeCell ref="BD35:BF35"/>
    <mergeCell ref="BG35:BM35"/>
    <mergeCell ref="BN35:BT35"/>
    <mergeCell ref="BU35:BW35"/>
    <mergeCell ref="BX35:CD35"/>
    <mergeCell ref="AW35:BC35"/>
    <mergeCell ref="C38:N38"/>
    <mergeCell ref="O38:U38"/>
    <mergeCell ref="V38:X38"/>
    <mergeCell ref="Y38:AE38"/>
    <mergeCell ref="AF38:AL38"/>
    <mergeCell ref="C37:N37"/>
    <mergeCell ref="O37:U37"/>
    <mergeCell ref="V37:X37"/>
    <mergeCell ref="Y37:AE37"/>
    <mergeCell ref="AF37:AL37"/>
    <mergeCell ref="AM38:AO38"/>
    <mergeCell ref="AP38:AV38"/>
    <mergeCell ref="AW38:BC38"/>
    <mergeCell ref="BD38:BF38"/>
    <mergeCell ref="BG38:BM38"/>
    <mergeCell ref="BN38:CD38"/>
    <mergeCell ref="B31:CE31"/>
    <mergeCell ref="B32:B38"/>
    <mergeCell ref="C32:CD32"/>
    <mergeCell ref="CE32:CE38"/>
    <mergeCell ref="C33:CD33"/>
    <mergeCell ref="C34:N34"/>
    <mergeCell ref="O34:AE34"/>
    <mergeCell ref="AF34:AV34"/>
    <mergeCell ref="AW34:BM34"/>
    <mergeCell ref="BN34:CD34"/>
    <mergeCell ref="C36:N36"/>
    <mergeCell ref="O36:U36"/>
    <mergeCell ref="V36:X36"/>
    <mergeCell ref="Y36:AE36"/>
    <mergeCell ref="AF36:AV36"/>
    <mergeCell ref="C35:N35"/>
    <mergeCell ref="O35:AE35"/>
    <mergeCell ref="AF35:AL35"/>
    <mergeCell ref="AM35:AO35"/>
    <mergeCell ref="AP35:AV35"/>
    <mergeCell ref="AW36:BC36"/>
    <mergeCell ref="BD36:BF36"/>
    <mergeCell ref="BG36:BM36"/>
    <mergeCell ref="BN36:BT36"/>
    <mergeCell ref="BZ28:CD28"/>
    <mergeCell ref="B29:CE29"/>
    <mergeCell ref="B30:CE30"/>
    <mergeCell ref="BB27:BP27"/>
    <mergeCell ref="BR27:BV27"/>
    <mergeCell ref="BW27:BY27"/>
    <mergeCell ref="BZ27:CD27"/>
    <mergeCell ref="H28:K28"/>
    <mergeCell ref="M28:Q28"/>
    <mergeCell ref="S28:W28"/>
    <mergeCell ref="Y28:AH28"/>
    <mergeCell ref="AJ28:AX28"/>
    <mergeCell ref="AY28:BA28"/>
    <mergeCell ref="H27:K27"/>
    <mergeCell ref="M27:Q27"/>
    <mergeCell ref="S27:W27"/>
    <mergeCell ref="Y27:AH27"/>
    <mergeCell ref="AJ27:AX27"/>
    <mergeCell ref="AY27:BA27"/>
    <mergeCell ref="BB28:BP28"/>
    <mergeCell ref="BR28:BV28"/>
    <mergeCell ref="BW28:BY28"/>
    <mergeCell ref="AY24:BA24"/>
    <mergeCell ref="AY23:BA23"/>
    <mergeCell ref="BB23:BP23"/>
    <mergeCell ref="BQ23:BQ28"/>
    <mergeCell ref="BB25:BP25"/>
    <mergeCell ref="BR25:BV25"/>
    <mergeCell ref="BW25:BY25"/>
    <mergeCell ref="BZ25:CD25"/>
    <mergeCell ref="H26:K26"/>
    <mergeCell ref="M26:Q26"/>
    <mergeCell ref="S26:W26"/>
    <mergeCell ref="Y26:AH26"/>
    <mergeCell ref="AJ26:AX26"/>
    <mergeCell ref="AY26:BA26"/>
    <mergeCell ref="H25:K25"/>
    <mergeCell ref="M25:Q25"/>
    <mergeCell ref="S25:W25"/>
    <mergeCell ref="Y25:AH25"/>
    <mergeCell ref="AJ25:AX25"/>
    <mergeCell ref="AY25:BA25"/>
    <mergeCell ref="BB26:BP26"/>
    <mergeCell ref="BR26:BV26"/>
    <mergeCell ref="BW26:BY26"/>
    <mergeCell ref="BZ26:CD26"/>
    <mergeCell ref="C22:CD22"/>
    <mergeCell ref="C23:F28"/>
    <mergeCell ref="G23:G28"/>
    <mergeCell ref="H23:K23"/>
    <mergeCell ref="L23:L28"/>
    <mergeCell ref="M23:Q23"/>
    <mergeCell ref="BR23:BV23"/>
    <mergeCell ref="BW23:BY23"/>
    <mergeCell ref="BZ23:CD23"/>
    <mergeCell ref="BB24:BP24"/>
    <mergeCell ref="BR24:BV24"/>
    <mergeCell ref="BW24:BY24"/>
    <mergeCell ref="BZ24:CD24"/>
    <mergeCell ref="R23:R28"/>
    <mergeCell ref="S23:W23"/>
    <mergeCell ref="X23:X28"/>
    <mergeCell ref="Y23:AH23"/>
    <mergeCell ref="AI23:AI28"/>
    <mergeCell ref="AJ23:AX23"/>
    <mergeCell ref="H24:K24"/>
    <mergeCell ref="M24:Q24"/>
    <mergeCell ref="S24:W24"/>
    <mergeCell ref="Y24:AH24"/>
    <mergeCell ref="AJ24:AX24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X16:X21"/>
    <mergeCell ref="Y16:AH16"/>
    <mergeCell ref="AI16:AI21"/>
    <mergeCell ref="AJ16:AX16"/>
    <mergeCell ref="H17:K17"/>
    <mergeCell ref="M17:Q17"/>
    <mergeCell ref="S17:W17"/>
    <mergeCell ref="Y17:AH17"/>
    <mergeCell ref="AJ17:AX17"/>
    <mergeCell ref="H19:K19"/>
    <mergeCell ref="M19:Q19"/>
    <mergeCell ref="S19:W19"/>
    <mergeCell ref="Y19:AH19"/>
    <mergeCell ref="AJ19:AX19"/>
    <mergeCell ref="AY19:BA19"/>
    <mergeCell ref="H18:K18"/>
    <mergeCell ref="M18:Q18"/>
    <mergeCell ref="S18:W18"/>
    <mergeCell ref="Y18:AH18"/>
    <mergeCell ref="AJ18:AX18"/>
    <mergeCell ref="AY18:BA18"/>
    <mergeCell ref="M16:Q16"/>
    <mergeCell ref="BR16:BV16"/>
    <mergeCell ref="BW16:BY16"/>
    <mergeCell ref="BZ16:CD16"/>
    <mergeCell ref="BB17:BP17"/>
    <mergeCell ref="AY17:BA17"/>
    <mergeCell ref="AY16:BA16"/>
    <mergeCell ref="BB16:BP16"/>
    <mergeCell ref="BQ16:BQ21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AY20:BA20"/>
    <mergeCell ref="BB20:BP20"/>
    <mergeCell ref="BR20:BV20"/>
    <mergeCell ref="BW20:BY20"/>
    <mergeCell ref="BZ20:CD20"/>
    <mergeCell ref="BZ21:CD21"/>
    <mergeCell ref="A1:CJ1"/>
    <mergeCell ref="B2:CE2"/>
    <mergeCell ref="CJ2:CJ59"/>
    <mergeCell ref="B3:CE3"/>
    <mergeCell ref="B4:CE4"/>
    <mergeCell ref="B5:B8"/>
    <mergeCell ref="C5:CD5"/>
    <mergeCell ref="CE5:CE8"/>
    <mergeCell ref="C6:CD6"/>
    <mergeCell ref="C7:N7"/>
    <mergeCell ref="O7:AE7"/>
    <mergeCell ref="AF7:AV7"/>
    <mergeCell ref="AW7:BM7"/>
    <mergeCell ref="BN7:CD7"/>
    <mergeCell ref="C8:N8"/>
    <mergeCell ref="O8:AE8"/>
    <mergeCell ref="AF8:AV8"/>
    <mergeCell ref="AW8:BM8"/>
    <mergeCell ref="BN8:CD8"/>
    <mergeCell ref="H20:K20"/>
    <mergeCell ref="M20:Q20"/>
    <mergeCell ref="S20:W20"/>
    <mergeCell ref="Y20:AH20"/>
    <mergeCell ref="AJ20:AX20"/>
    <mergeCell ref="B9:CE9"/>
    <mergeCell ref="B10:CE10"/>
    <mergeCell ref="B11:CE11"/>
    <mergeCell ref="B12:B28"/>
    <mergeCell ref="C12:CD12"/>
    <mergeCell ref="BR17:BV17"/>
    <mergeCell ref="BW17:BY17"/>
    <mergeCell ref="BZ17:CD17"/>
    <mergeCell ref="R16:R21"/>
    <mergeCell ref="S16:W16"/>
    <mergeCell ref="CE12:CE2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1"/>
    <mergeCell ref="G16:G21"/>
    <mergeCell ref="H16:K16"/>
    <mergeCell ref="L16:L2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60"/>
  <sheetViews>
    <sheetView showGridLines="0" showRowColHeaders="0" workbookViewId="0">
      <selection activeCell="B2" sqref="B2:CE2"/>
    </sheetView>
  </sheetViews>
  <sheetFormatPr baseColWidth="10" defaultColWidth="1.42578125" defaultRowHeight="11.25" x14ac:dyDescent="0.25"/>
  <cols>
    <col min="1" max="83" width="1.42578125" style="8"/>
    <col min="84" max="87" width="1.42578125" style="8" hidden="1" customWidth="1"/>
    <col min="88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9"/>
      <c r="B2" s="121" t="s">
        <v>110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57"/>
      <c r="CG2" s="57"/>
      <c r="CH2" s="57"/>
      <c r="CI2" s="57"/>
      <c r="CJ2" s="116"/>
    </row>
    <row r="3" spans="1:88" x14ac:dyDescent="0.25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J3" s="116"/>
    </row>
    <row r="4" spans="1:88" ht="7.5" customHeight="1" x14ac:dyDescent="0.25">
      <c r="A4" s="19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J4" s="116"/>
    </row>
    <row r="5" spans="1:88" s="2" customFormat="1" ht="15" customHeight="1" x14ac:dyDescent="0.25">
      <c r="A5" s="19"/>
      <c r="B5" s="115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16"/>
      <c r="CF5" s="4"/>
      <c r="CG5" s="4"/>
      <c r="CH5" s="4"/>
      <c r="CI5" s="4"/>
      <c r="CJ5" s="116"/>
    </row>
    <row r="6" spans="1:88" ht="7.5" customHeight="1" x14ac:dyDescent="0.25">
      <c r="A6" s="19"/>
      <c r="B6" s="11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16"/>
      <c r="CJ6" s="116"/>
    </row>
    <row r="7" spans="1:88" s="9" customFormat="1" ht="11.25" customHeight="1" x14ac:dyDescent="0.25">
      <c r="A7" s="19"/>
      <c r="B7" s="115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79" t="s">
        <v>103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4" t="s">
        <v>104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 t="s">
        <v>105</v>
      </c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70" t="s">
        <v>106</v>
      </c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16"/>
      <c r="CJ7" s="116"/>
    </row>
    <row r="8" spans="1:88" ht="11.25" customHeight="1" x14ac:dyDescent="0.25">
      <c r="A8" s="19"/>
      <c r="B8" s="115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75" t="s">
        <v>69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 t="s">
        <v>30</v>
      </c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 t="s">
        <v>28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6" t="s">
        <v>67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8"/>
      <c r="CE8" s="116"/>
      <c r="CJ8" s="116"/>
    </row>
    <row r="9" spans="1:88" ht="7.5" customHeight="1" x14ac:dyDescent="0.25">
      <c r="A9" s="19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J9" s="116"/>
    </row>
    <row r="10" spans="1:88" x14ac:dyDescent="0.25">
      <c r="A10" s="1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J10" s="116"/>
    </row>
    <row r="11" spans="1:88" ht="7.5" customHeight="1" x14ac:dyDescent="0.25">
      <c r="A11" s="19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J11" s="116"/>
    </row>
    <row r="12" spans="1:88" s="1" customFormat="1" ht="15" customHeight="1" x14ac:dyDescent="0.25">
      <c r="A12" s="19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56"/>
      <c r="CG12" s="56"/>
      <c r="CH12" s="56"/>
      <c r="CI12" s="56"/>
      <c r="CJ12" s="116"/>
    </row>
    <row r="13" spans="1:88" s="1" customFormat="1" ht="7.5" customHeight="1" x14ac:dyDescent="0.25">
      <c r="A13" s="19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56"/>
      <c r="CG13" s="56"/>
      <c r="CH13" s="56"/>
      <c r="CI13" s="56"/>
      <c r="CJ13" s="116"/>
    </row>
    <row r="14" spans="1:88" s="3" customFormat="1" ht="11.25" customHeight="1" x14ac:dyDescent="0.25">
      <c r="A14" s="19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16"/>
    </row>
    <row r="15" spans="1:88" s="1" customFormat="1" ht="7.5" customHeight="1" x14ac:dyDescent="0.25">
      <c r="A15" s="19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56"/>
      <c r="CG15" s="56"/>
      <c r="CH15" s="56"/>
      <c r="CI15" s="56"/>
      <c r="CJ15" s="116"/>
    </row>
    <row r="16" spans="1:88" s="1" customFormat="1" ht="11.25" customHeight="1" x14ac:dyDescent="0.25">
      <c r="A16" s="19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111</v>
      </c>
      <c r="N16" s="154"/>
      <c r="O16" s="154"/>
      <c r="P16" s="154"/>
      <c r="Q16" s="155"/>
      <c r="R16" s="191"/>
      <c r="S16" s="158">
        <v>0.89583333333333337</v>
      </c>
      <c r="T16" s="154"/>
      <c r="U16" s="154"/>
      <c r="V16" s="154"/>
      <c r="W16" s="155"/>
      <c r="X16" s="191"/>
      <c r="Y16" s="153" t="s">
        <v>27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$O$8 &amp; " "</f>
        <v xml:space="preserve">Ratze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$AF$8</f>
        <v xml:space="preserve"> Christoph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0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0</v>
      </c>
      <c r="CA16" s="154"/>
      <c r="CB16" s="154"/>
      <c r="CC16" s="154"/>
      <c r="CD16" s="155"/>
      <c r="CE16" s="116"/>
      <c r="CF16" s="56">
        <f>IF(AND(ISNUMBER(BR16),ISNUMBER(BZ16)),1,0)</f>
        <v>1</v>
      </c>
      <c r="CG16" s="56">
        <f>IF(OR(ISBLANK(BR16),ISBLANK(BZ16)),0,IF(BR16&gt;BZ16,1,0))</f>
        <v>0</v>
      </c>
      <c r="CH16" s="56">
        <f>IF(OR(ISBLANK(BR16),ISBLANK(BZ16)),0,IF(BR16=BZ16,1,0))</f>
        <v>1</v>
      </c>
      <c r="CI16" s="56">
        <f>IF(OR(ISBLANK(BR16),ISBLANK(BZ16)),0,IF(BR16&lt;BZ16,1,0))</f>
        <v>0</v>
      </c>
      <c r="CJ16" s="116"/>
    </row>
    <row r="17" spans="1:88" s="1" customFormat="1" ht="11.25" customHeight="1" x14ac:dyDescent="0.25">
      <c r="A17" s="19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27.7.</v>
      </c>
      <c r="N17" s="80"/>
      <c r="O17" s="80"/>
      <c r="P17" s="80"/>
      <c r="Q17" s="81"/>
      <c r="R17" s="191"/>
      <c r="S17" s="161">
        <f>S16+$C$14</f>
        <v>0.90416666666666667</v>
      </c>
      <c r="T17" s="212"/>
      <c r="U17" s="212"/>
      <c r="V17" s="212"/>
      <c r="W17" s="213"/>
      <c r="X17" s="191"/>
      <c r="Y17" s="79" t="str">
        <f>$Y$16</f>
        <v>Fernseher</v>
      </c>
      <c r="Z17" s="80"/>
      <c r="AA17" s="80"/>
      <c r="AB17" s="80"/>
      <c r="AC17" s="80"/>
      <c r="AD17" s="80"/>
      <c r="AE17" s="80"/>
      <c r="AF17" s="80"/>
      <c r="AG17" s="80"/>
      <c r="AH17" s="81"/>
      <c r="AI17" s="191"/>
      <c r="AJ17" s="159" t="str">
        <f>$AW$8 &amp; " "</f>
        <v xml:space="preserve">Patrick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1" t="s">
        <v>2</v>
      </c>
      <c r="AZ17" s="190"/>
      <c r="BA17" s="79"/>
      <c r="BB17" s="157" t="str">
        <f>" " &amp; $BN$8</f>
        <v xml:space="preserve"> Schmiddi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3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2</v>
      </c>
      <c r="CA17" s="154"/>
      <c r="CB17" s="154"/>
      <c r="CC17" s="154"/>
      <c r="CD17" s="155"/>
      <c r="CE17" s="116"/>
      <c r="CF17" s="56">
        <f t="shared" ref="CF17:CF21" si="0">IF(AND(ISNUMBER(BR17),ISNUMBER(BZ17)),1,0)</f>
        <v>1</v>
      </c>
      <c r="CG17" s="56">
        <f t="shared" ref="CG17:CG21" si="1">IF(OR(ISBLANK(BR17),ISBLANK(BZ17)),0,IF(BR17&gt;BZ17,1,0))</f>
        <v>1</v>
      </c>
      <c r="CH17" s="56">
        <f t="shared" ref="CH17:CH21" si="2">IF(OR(ISBLANK(BR17),ISBLANK(BZ17)),0,IF(BR17=BZ17,1,0))</f>
        <v>0</v>
      </c>
      <c r="CI17" s="56">
        <f t="shared" ref="CI17:CI21" si="3">IF(OR(ISBLANK(BR17),ISBLANK(BZ17)),0,IF(BR17&lt;BZ17,1,0))</f>
        <v>0</v>
      </c>
      <c r="CJ17" s="116"/>
    </row>
    <row r="18" spans="1:88" s="1" customFormat="1" ht="11.25" customHeight="1" x14ac:dyDescent="0.25">
      <c r="A18" s="19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1" si="4">$M$16</f>
        <v>27.7.</v>
      </c>
      <c r="N18" s="80"/>
      <c r="O18" s="80"/>
      <c r="P18" s="80"/>
      <c r="Q18" s="81"/>
      <c r="R18" s="191"/>
      <c r="S18" s="161">
        <f>S17+$C$14</f>
        <v>0.91249999999999998</v>
      </c>
      <c r="T18" s="212"/>
      <c r="U18" s="212"/>
      <c r="V18" s="212"/>
      <c r="W18" s="213"/>
      <c r="X18" s="191"/>
      <c r="Y18" s="79" t="str">
        <f>$Y$16</f>
        <v>Fernseher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$O$8 &amp; " "</f>
        <v xml:space="preserve">Ratze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$AW$8</f>
        <v xml:space="preserve"> Patrick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1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4</v>
      </c>
      <c r="CA18" s="154"/>
      <c r="CB18" s="154"/>
      <c r="CC18" s="154"/>
      <c r="CD18" s="155"/>
      <c r="CE18" s="116"/>
      <c r="CF18" s="56">
        <f t="shared" si="0"/>
        <v>1</v>
      </c>
      <c r="CG18" s="56">
        <f t="shared" si="1"/>
        <v>0</v>
      </c>
      <c r="CH18" s="56">
        <f t="shared" si="2"/>
        <v>0</v>
      </c>
      <c r="CI18" s="56">
        <f t="shared" si="3"/>
        <v>1</v>
      </c>
      <c r="CJ18" s="116"/>
    </row>
    <row r="19" spans="1:88" s="1" customFormat="1" ht="11.25" customHeight="1" x14ac:dyDescent="0.25">
      <c r="A19" s="19"/>
      <c r="B19" s="115"/>
      <c r="C19" s="145"/>
      <c r="D19" s="146"/>
      <c r="E19" s="146"/>
      <c r="F19" s="147"/>
      <c r="G19" s="192"/>
      <c r="H19" s="79">
        <f>H18+1</f>
        <v>4</v>
      </c>
      <c r="I19" s="80"/>
      <c r="J19" s="80"/>
      <c r="K19" s="81"/>
      <c r="L19" s="191"/>
      <c r="M19" s="79" t="str">
        <f t="shared" si="4"/>
        <v>27.7.</v>
      </c>
      <c r="N19" s="80"/>
      <c r="O19" s="80"/>
      <c r="P19" s="80"/>
      <c r="Q19" s="81"/>
      <c r="R19" s="191"/>
      <c r="S19" s="161">
        <f>S18+$C$14</f>
        <v>0.92083333333333328</v>
      </c>
      <c r="T19" s="212"/>
      <c r="U19" s="212"/>
      <c r="V19" s="212"/>
      <c r="W19" s="213"/>
      <c r="X19" s="191"/>
      <c r="Y19" s="79" t="str">
        <f>$Y$16</f>
        <v>Fernseher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59" t="str">
        <f>$AF$8 &amp; " "</f>
        <v xml:space="preserve">Christoph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1" t="s">
        <v>2</v>
      </c>
      <c r="AZ19" s="190"/>
      <c r="BA19" s="79"/>
      <c r="BB19" s="157" t="str">
        <f>" " &amp; $BN$8</f>
        <v xml:space="preserve"> Schmiddi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1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1</v>
      </c>
      <c r="CA19" s="154"/>
      <c r="CB19" s="154"/>
      <c r="CC19" s="154"/>
      <c r="CD19" s="155"/>
      <c r="CE19" s="116"/>
      <c r="CF19" s="56">
        <f t="shared" si="0"/>
        <v>1</v>
      </c>
      <c r="CG19" s="56">
        <f t="shared" si="1"/>
        <v>0</v>
      </c>
      <c r="CH19" s="56">
        <f t="shared" si="2"/>
        <v>1</v>
      </c>
      <c r="CI19" s="56">
        <f t="shared" si="3"/>
        <v>0</v>
      </c>
      <c r="CJ19" s="116"/>
    </row>
    <row r="20" spans="1:88" s="1" customFormat="1" ht="11.25" customHeight="1" x14ac:dyDescent="0.25">
      <c r="A20" s="19"/>
      <c r="B20" s="115"/>
      <c r="C20" s="145"/>
      <c r="D20" s="146"/>
      <c r="E20" s="146"/>
      <c r="F20" s="147"/>
      <c r="G20" s="192"/>
      <c r="H20" s="79">
        <f>H19+1</f>
        <v>5</v>
      </c>
      <c r="I20" s="80"/>
      <c r="J20" s="80"/>
      <c r="K20" s="81"/>
      <c r="L20" s="191"/>
      <c r="M20" s="79" t="str">
        <f t="shared" si="4"/>
        <v>27.7.</v>
      </c>
      <c r="N20" s="80"/>
      <c r="O20" s="80"/>
      <c r="P20" s="80"/>
      <c r="Q20" s="81"/>
      <c r="R20" s="191"/>
      <c r="S20" s="161">
        <f>S19+$C$14</f>
        <v>0.92916666666666659</v>
      </c>
      <c r="T20" s="212"/>
      <c r="U20" s="212"/>
      <c r="V20" s="212"/>
      <c r="W20" s="213"/>
      <c r="X20" s="191"/>
      <c r="Y20" s="79" t="str">
        <f>$Y$16</f>
        <v>Fernseher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59" t="str">
        <f>$BN$8 &amp; " "</f>
        <v xml:space="preserve">Schmiddi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1" t="s">
        <v>2</v>
      </c>
      <c r="AZ20" s="190"/>
      <c r="BA20" s="79"/>
      <c r="BB20" s="156" t="str">
        <f>" " &amp; $O$8</f>
        <v xml:space="preserve"> Ratze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91"/>
      <c r="BR20" s="153">
        <v>0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3</v>
      </c>
      <c r="CA20" s="154"/>
      <c r="CB20" s="154"/>
      <c r="CC20" s="154"/>
      <c r="CD20" s="155"/>
      <c r="CE20" s="116"/>
      <c r="CF20" s="56">
        <f t="shared" si="0"/>
        <v>1</v>
      </c>
      <c r="CG20" s="56">
        <f t="shared" si="1"/>
        <v>0</v>
      </c>
      <c r="CH20" s="56">
        <f t="shared" si="2"/>
        <v>0</v>
      </c>
      <c r="CI20" s="56">
        <f t="shared" si="3"/>
        <v>1</v>
      </c>
      <c r="CJ20" s="116"/>
    </row>
    <row r="21" spans="1:88" s="1" customFormat="1" ht="11.25" customHeight="1" x14ac:dyDescent="0.25">
      <c r="A21" s="19"/>
      <c r="B21" s="115"/>
      <c r="C21" s="148"/>
      <c r="D21" s="149"/>
      <c r="E21" s="149"/>
      <c r="F21" s="150"/>
      <c r="G21" s="192"/>
      <c r="H21" s="79">
        <f>H20+1</f>
        <v>6</v>
      </c>
      <c r="I21" s="80"/>
      <c r="J21" s="80"/>
      <c r="K21" s="81"/>
      <c r="L21" s="191"/>
      <c r="M21" s="79" t="str">
        <f t="shared" si="4"/>
        <v>27.7.</v>
      </c>
      <c r="N21" s="80"/>
      <c r="O21" s="80"/>
      <c r="P21" s="80"/>
      <c r="Q21" s="81"/>
      <c r="R21" s="191"/>
      <c r="S21" s="161">
        <f>S20+$C$14</f>
        <v>0.93749999999999989</v>
      </c>
      <c r="T21" s="212"/>
      <c r="U21" s="212"/>
      <c r="V21" s="212"/>
      <c r="W21" s="213"/>
      <c r="X21" s="191"/>
      <c r="Y21" s="79" t="str">
        <f>$Y$16</f>
        <v>Fernseher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59" t="str">
        <f>$AF$8 &amp; " "</f>
        <v xml:space="preserve">Christoph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1" t="s">
        <v>2</v>
      </c>
      <c r="AZ21" s="190"/>
      <c r="BA21" s="79"/>
      <c r="BB21" s="157" t="str">
        <f>" " &amp; $AW$8</f>
        <v xml:space="preserve"> Patrick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1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2</v>
      </c>
      <c r="CA21" s="154"/>
      <c r="CB21" s="154"/>
      <c r="CC21" s="154"/>
      <c r="CD21" s="155"/>
      <c r="CE21" s="116"/>
      <c r="CF21" s="56">
        <f t="shared" si="0"/>
        <v>1</v>
      </c>
      <c r="CG21" s="56">
        <f t="shared" si="1"/>
        <v>0</v>
      </c>
      <c r="CH21" s="56">
        <f t="shared" si="2"/>
        <v>0</v>
      </c>
      <c r="CI21" s="56">
        <f t="shared" si="3"/>
        <v>1</v>
      </c>
      <c r="CJ21" s="116"/>
    </row>
    <row r="22" spans="1:88" s="1" customFormat="1" ht="7.5" customHeight="1" x14ac:dyDescent="0.25">
      <c r="A22" s="19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16"/>
      <c r="CF22" s="56"/>
      <c r="CG22" s="56"/>
      <c r="CH22" s="56"/>
      <c r="CI22" s="56"/>
      <c r="CJ22" s="116"/>
    </row>
    <row r="23" spans="1:88" s="1" customFormat="1" ht="11.25" customHeight="1" x14ac:dyDescent="0.25">
      <c r="A23" s="19"/>
      <c r="B23" s="115"/>
      <c r="C23" s="142" t="s">
        <v>11</v>
      </c>
      <c r="D23" s="143"/>
      <c r="E23" s="143"/>
      <c r="F23" s="144"/>
      <c r="G23" s="192"/>
      <c r="H23" s="79">
        <f>H21+1</f>
        <v>7</v>
      </c>
      <c r="I23" s="80"/>
      <c r="J23" s="80"/>
      <c r="K23" s="81"/>
      <c r="L23" s="191"/>
      <c r="M23" s="79" t="str">
        <f t="shared" ref="M23:M28" si="5">$M$16</f>
        <v>27.7.</v>
      </c>
      <c r="N23" s="80"/>
      <c r="O23" s="80"/>
      <c r="P23" s="80"/>
      <c r="Q23" s="81"/>
      <c r="R23" s="191"/>
      <c r="S23" s="161">
        <f>S21+$C$14</f>
        <v>0.94583333333333319</v>
      </c>
      <c r="T23" s="80"/>
      <c r="U23" s="80"/>
      <c r="V23" s="80"/>
      <c r="W23" s="81"/>
      <c r="X23" s="191"/>
      <c r="Y23" s="79" t="str">
        <f t="shared" ref="Y23:Y28" si="6">$Y$16</f>
        <v>Fernseher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59" t="str">
        <f>$AF$8 &amp; " "</f>
        <v xml:space="preserve">Christoph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1" t="s">
        <v>2</v>
      </c>
      <c r="AZ23" s="190"/>
      <c r="BA23" s="79"/>
      <c r="BB23" s="156" t="str">
        <f>" " &amp; $O$8</f>
        <v xml:space="preserve"> Ratze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91"/>
      <c r="BR23" s="153">
        <v>0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56">
        <f t="shared" ref="CF23:CF28" si="7">IF(AND(ISNUMBER(BR23),ISNUMBER(BZ23)),1,0)</f>
        <v>1</v>
      </c>
      <c r="CG23" s="56">
        <f t="shared" ref="CG23:CG28" si="8">IF(OR(ISBLANK(BR23),ISBLANK(BZ23)),0,IF(BR23&gt;BZ23,1,0))</f>
        <v>0</v>
      </c>
      <c r="CH23" s="56">
        <f t="shared" ref="CH23:CH28" si="9">IF(OR(ISBLANK(BR23),ISBLANK(BZ23)),0,IF(BR23=BZ23,1,0))</f>
        <v>0</v>
      </c>
      <c r="CI23" s="56">
        <f t="shared" ref="CI23:CI28" si="10">IF(OR(ISBLANK(BR23),ISBLANK(BZ23)),0,IF(BR23&lt;BZ23,1,0))</f>
        <v>1</v>
      </c>
      <c r="CJ23" s="116"/>
    </row>
    <row r="24" spans="1:88" s="1" customFormat="1" ht="11.25" customHeight="1" x14ac:dyDescent="0.25">
      <c r="A24" s="19"/>
      <c r="B24" s="115"/>
      <c r="C24" s="145"/>
      <c r="D24" s="146"/>
      <c r="E24" s="146"/>
      <c r="F24" s="147"/>
      <c r="G24" s="192"/>
      <c r="H24" s="79">
        <f>H23+1</f>
        <v>8</v>
      </c>
      <c r="I24" s="80"/>
      <c r="J24" s="80"/>
      <c r="K24" s="81"/>
      <c r="L24" s="191"/>
      <c r="M24" s="79" t="str">
        <f t="shared" si="5"/>
        <v>27.7.</v>
      </c>
      <c r="N24" s="80"/>
      <c r="O24" s="80"/>
      <c r="P24" s="80"/>
      <c r="Q24" s="81"/>
      <c r="R24" s="191"/>
      <c r="S24" s="161">
        <f>S23+$C$14</f>
        <v>0.9541666666666665</v>
      </c>
      <c r="T24" s="212"/>
      <c r="U24" s="212"/>
      <c r="V24" s="212"/>
      <c r="W24" s="213"/>
      <c r="X24" s="191"/>
      <c r="Y24" s="79" t="str">
        <f t="shared" si="6"/>
        <v>Fernseher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59" t="str">
        <f>$BN$8 &amp; " "</f>
        <v xml:space="preserve">Schmiddi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1" t="s">
        <v>2</v>
      </c>
      <c r="AZ24" s="190"/>
      <c r="BA24" s="79"/>
      <c r="BB24" s="157" t="str">
        <f>" " &amp; $AW$8</f>
        <v xml:space="preserve"> Patrick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2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3</v>
      </c>
      <c r="CA24" s="154"/>
      <c r="CB24" s="154"/>
      <c r="CC24" s="154"/>
      <c r="CD24" s="155"/>
      <c r="CE24" s="116"/>
      <c r="CF24" s="56">
        <f t="shared" si="7"/>
        <v>1</v>
      </c>
      <c r="CG24" s="56">
        <f t="shared" si="8"/>
        <v>0</v>
      </c>
      <c r="CH24" s="56">
        <f t="shared" si="9"/>
        <v>0</v>
      </c>
      <c r="CI24" s="56">
        <f t="shared" si="10"/>
        <v>1</v>
      </c>
      <c r="CJ24" s="116"/>
    </row>
    <row r="25" spans="1:88" s="1" customFormat="1" ht="11.25" customHeight="1" x14ac:dyDescent="0.25">
      <c r="A25" s="19"/>
      <c r="B25" s="115"/>
      <c r="C25" s="145"/>
      <c r="D25" s="146"/>
      <c r="E25" s="146"/>
      <c r="F25" s="147"/>
      <c r="G25" s="192"/>
      <c r="H25" s="79">
        <f>H24+1</f>
        <v>9</v>
      </c>
      <c r="I25" s="80"/>
      <c r="J25" s="80"/>
      <c r="K25" s="81"/>
      <c r="L25" s="191"/>
      <c r="M25" s="79" t="str">
        <f t="shared" si="5"/>
        <v>27.7.</v>
      </c>
      <c r="N25" s="80"/>
      <c r="O25" s="80"/>
      <c r="P25" s="80"/>
      <c r="Q25" s="81"/>
      <c r="R25" s="191"/>
      <c r="S25" s="161">
        <f>S24+$C$14</f>
        <v>0.9624999999999998</v>
      </c>
      <c r="T25" s="212"/>
      <c r="U25" s="212"/>
      <c r="V25" s="212"/>
      <c r="W25" s="213"/>
      <c r="X25" s="191"/>
      <c r="Y25" s="79" t="str">
        <f t="shared" si="6"/>
        <v>Fernseher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59" t="str">
        <f>$AW$8 &amp; " "</f>
        <v xml:space="preserve">Patrick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1" t="s">
        <v>2</v>
      </c>
      <c r="AZ25" s="190"/>
      <c r="BA25" s="79"/>
      <c r="BB25" s="156" t="str">
        <f>" " &amp; $O$8</f>
        <v xml:space="preserve"> Ratze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91"/>
      <c r="BR25" s="153">
        <v>1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1</v>
      </c>
      <c r="CA25" s="154"/>
      <c r="CB25" s="154"/>
      <c r="CC25" s="154"/>
      <c r="CD25" s="155"/>
      <c r="CE25" s="116"/>
      <c r="CF25" s="56">
        <f t="shared" si="7"/>
        <v>1</v>
      </c>
      <c r="CG25" s="56">
        <f t="shared" si="8"/>
        <v>0</v>
      </c>
      <c r="CH25" s="56">
        <f t="shared" si="9"/>
        <v>1</v>
      </c>
      <c r="CI25" s="56">
        <f t="shared" si="10"/>
        <v>0</v>
      </c>
      <c r="CJ25" s="116"/>
    </row>
    <row r="26" spans="1:88" s="1" customFormat="1" ht="11.25" customHeight="1" x14ac:dyDescent="0.25">
      <c r="A26" s="19"/>
      <c r="B26" s="115"/>
      <c r="C26" s="145"/>
      <c r="D26" s="146"/>
      <c r="E26" s="146"/>
      <c r="F26" s="147"/>
      <c r="G26" s="192"/>
      <c r="H26" s="79">
        <f>H25+1</f>
        <v>10</v>
      </c>
      <c r="I26" s="80"/>
      <c r="J26" s="80"/>
      <c r="K26" s="81"/>
      <c r="L26" s="191"/>
      <c r="M26" s="79" t="str">
        <f t="shared" si="5"/>
        <v>27.7.</v>
      </c>
      <c r="N26" s="80"/>
      <c r="O26" s="80"/>
      <c r="P26" s="80"/>
      <c r="Q26" s="81"/>
      <c r="R26" s="191"/>
      <c r="S26" s="161">
        <f>S25+$C$14</f>
        <v>0.9708333333333331</v>
      </c>
      <c r="T26" s="212"/>
      <c r="U26" s="212"/>
      <c r="V26" s="212"/>
      <c r="W26" s="213"/>
      <c r="X26" s="191"/>
      <c r="Y26" s="79" t="str">
        <f t="shared" si="6"/>
        <v>Fernseher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91"/>
      <c r="AJ26" s="159" t="str">
        <f>$BN$8 &amp; " "</f>
        <v xml:space="preserve">Schmiddi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1" t="s">
        <v>2</v>
      </c>
      <c r="AZ26" s="190"/>
      <c r="BA26" s="79"/>
      <c r="BB26" s="157" t="str">
        <f>" " &amp; $AF$8</f>
        <v xml:space="preserve"> Christoph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91"/>
      <c r="BR26" s="153">
        <v>0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4</v>
      </c>
      <c r="CA26" s="154"/>
      <c r="CB26" s="154"/>
      <c r="CC26" s="154"/>
      <c r="CD26" s="155"/>
      <c r="CE26" s="116"/>
      <c r="CF26" s="56">
        <f t="shared" si="7"/>
        <v>1</v>
      </c>
      <c r="CG26" s="56">
        <f t="shared" si="8"/>
        <v>0</v>
      </c>
      <c r="CH26" s="56">
        <f t="shared" si="9"/>
        <v>0</v>
      </c>
      <c r="CI26" s="56">
        <f t="shared" si="10"/>
        <v>1</v>
      </c>
      <c r="CJ26" s="116"/>
    </row>
    <row r="27" spans="1:88" s="1" customFormat="1" ht="11.25" customHeight="1" x14ac:dyDescent="0.25">
      <c r="A27" s="19"/>
      <c r="B27" s="115"/>
      <c r="C27" s="145"/>
      <c r="D27" s="146"/>
      <c r="E27" s="146"/>
      <c r="F27" s="147"/>
      <c r="G27" s="192"/>
      <c r="H27" s="79">
        <f>H26+1</f>
        <v>11</v>
      </c>
      <c r="I27" s="80"/>
      <c r="J27" s="80"/>
      <c r="K27" s="81"/>
      <c r="L27" s="191"/>
      <c r="M27" s="79" t="str">
        <f t="shared" si="5"/>
        <v>27.7.</v>
      </c>
      <c r="N27" s="80"/>
      <c r="O27" s="80"/>
      <c r="P27" s="80"/>
      <c r="Q27" s="81"/>
      <c r="R27" s="191"/>
      <c r="S27" s="161">
        <f>S26+$C$14</f>
        <v>0.97916666666666641</v>
      </c>
      <c r="T27" s="212"/>
      <c r="U27" s="212"/>
      <c r="V27" s="212"/>
      <c r="W27" s="213"/>
      <c r="X27" s="191"/>
      <c r="Y27" s="79" t="str">
        <f t="shared" si="6"/>
        <v>Fernseher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$O$8 &amp; " "</f>
        <v xml:space="preserve">Ratze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$BN$8</f>
        <v xml:space="preserve"> Schmiddi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1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0</v>
      </c>
      <c r="CA27" s="154"/>
      <c r="CB27" s="154"/>
      <c r="CC27" s="154"/>
      <c r="CD27" s="155"/>
      <c r="CE27" s="116"/>
      <c r="CF27" s="56">
        <f t="shared" si="7"/>
        <v>1</v>
      </c>
      <c r="CG27" s="56">
        <f t="shared" si="8"/>
        <v>1</v>
      </c>
      <c r="CH27" s="56">
        <f t="shared" si="9"/>
        <v>0</v>
      </c>
      <c r="CI27" s="56">
        <f t="shared" si="10"/>
        <v>0</v>
      </c>
      <c r="CJ27" s="116"/>
    </row>
    <row r="28" spans="1:88" s="1" customFormat="1" ht="11.25" customHeight="1" x14ac:dyDescent="0.25">
      <c r="A28" s="19"/>
      <c r="B28" s="115"/>
      <c r="C28" s="148"/>
      <c r="D28" s="149"/>
      <c r="E28" s="149"/>
      <c r="F28" s="150"/>
      <c r="G28" s="192"/>
      <c r="H28" s="79">
        <f>H27+1</f>
        <v>12</v>
      </c>
      <c r="I28" s="80"/>
      <c r="J28" s="80"/>
      <c r="K28" s="81"/>
      <c r="L28" s="191"/>
      <c r="M28" s="79" t="str">
        <f t="shared" si="5"/>
        <v>27.7.</v>
      </c>
      <c r="N28" s="80"/>
      <c r="O28" s="80"/>
      <c r="P28" s="80"/>
      <c r="Q28" s="81"/>
      <c r="R28" s="191"/>
      <c r="S28" s="161">
        <f>S27+$C$14</f>
        <v>0.98749999999999971</v>
      </c>
      <c r="T28" s="212"/>
      <c r="U28" s="212"/>
      <c r="V28" s="212"/>
      <c r="W28" s="213"/>
      <c r="X28" s="191"/>
      <c r="Y28" s="79" t="str">
        <f t="shared" si="6"/>
        <v>Fernseher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59" t="str">
        <f>$AW$8 &amp; " "</f>
        <v xml:space="preserve">Patrick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1" t="s">
        <v>2</v>
      </c>
      <c r="AZ28" s="190"/>
      <c r="BA28" s="79"/>
      <c r="BB28" s="157" t="str">
        <f>" " &amp; $AF$8</f>
        <v xml:space="preserve"> Christoph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1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3</v>
      </c>
      <c r="CA28" s="154"/>
      <c r="CB28" s="154"/>
      <c r="CC28" s="154"/>
      <c r="CD28" s="155"/>
      <c r="CE28" s="116"/>
      <c r="CF28" s="56">
        <f t="shared" si="7"/>
        <v>1</v>
      </c>
      <c r="CG28" s="56">
        <f t="shared" si="8"/>
        <v>0</v>
      </c>
      <c r="CH28" s="56">
        <f t="shared" si="9"/>
        <v>0</v>
      </c>
      <c r="CI28" s="56">
        <f t="shared" si="10"/>
        <v>1</v>
      </c>
      <c r="CJ28" s="116"/>
    </row>
    <row r="29" spans="1:88" s="1" customFormat="1" ht="7.5" customHeight="1" x14ac:dyDescent="0.25">
      <c r="A29" s="19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56"/>
      <c r="CG29" s="56"/>
      <c r="CH29" s="56"/>
      <c r="CI29" s="56"/>
      <c r="CJ29" s="116"/>
    </row>
    <row r="30" spans="1:88" s="1" customFormat="1" ht="11.25" customHeight="1" x14ac:dyDescent="0.25">
      <c r="A30" s="1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56"/>
      <c r="CG30" s="56"/>
      <c r="CH30" s="56"/>
      <c r="CI30" s="56"/>
      <c r="CJ30" s="116"/>
    </row>
    <row r="31" spans="1:88" s="1" customFormat="1" ht="7.5" customHeight="1" x14ac:dyDescent="0.25">
      <c r="A31" s="19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4"/>
      <c r="CF31" s="56"/>
      <c r="CG31" s="56"/>
      <c r="CH31" s="56"/>
      <c r="CI31" s="56"/>
      <c r="CJ31" s="116"/>
    </row>
    <row r="32" spans="1:88" s="2" customFormat="1" ht="15" customHeight="1" x14ac:dyDescent="0.25">
      <c r="A32" s="19"/>
      <c r="B32" s="115"/>
      <c r="C32" s="86" t="s">
        <v>12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8"/>
      <c r="CE32" s="116"/>
      <c r="CF32" s="4"/>
      <c r="CG32" s="4"/>
      <c r="CH32" s="4"/>
      <c r="CI32" s="4"/>
      <c r="CJ32" s="116"/>
    </row>
    <row r="33" spans="1:88" s="1" customFormat="1" ht="7.5" customHeight="1" x14ac:dyDescent="0.25">
      <c r="A33" s="19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6"/>
      <c r="CF33" s="56"/>
      <c r="CG33" s="56"/>
      <c r="CH33" s="56"/>
      <c r="CI33" s="56"/>
      <c r="CJ33" s="116"/>
    </row>
    <row r="34" spans="1:88" s="9" customFormat="1" x14ac:dyDescent="0.25">
      <c r="A34" s="19"/>
      <c r="B34" s="11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 t="str">
        <f>$O$8</f>
        <v>Ratze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18" t="str">
        <f>$AF$8</f>
        <v>Christoph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7"/>
      <c r="AW34" s="118" t="str">
        <f>$AW$8</f>
        <v>Patrick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87"/>
      <c r="BN34" s="74" t="str">
        <f>$BN$8</f>
        <v>Schmiddi</v>
      </c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116"/>
      <c r="CJ34" s="116"/>
    </row>
    <row r="35" spans="1:88" x14ac:dyDescent="0.25">
      <c r="A35" s="19"/>
      <c r="B35" s="115"/>
      <c r="C35" s="101" t="str">
        <f>" " &amp; $O$8</f>
        <v xml:space="preserve"> Ratze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3" t="s">
        <v>13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92">
        <f>IF(ISBLANK(BR16),"",BR16)</f>
        <v>0</v>
      </c>
      <c r="AG35" s="93"/>
      <c r="AH35" s="93"/>
      <c r="AI35" s="93"/>
      <c r="AJ35" s="93"/>
      <c r="AK35" s="93"/>
      <c r="AL35" s="93"/>
      <c r="AM35" s="93" t="s">
        <v>2</v>
      </c>
      <c r="AN35" s="93"/>
      <c r="AO35" s="93"/>
      <c r="AP35" s="93">
        <f>IF(ISBLANK(BZ16),"",BZ16)</f>
        <v>0</v>
      </c>
      <c r="AQ35" s="93"/>
      <c r="AR35" s="93"/>
      <c r="AS35" s="93"/>
      <c r="AT35" s="93"/>
      <c r="AU35" s="93"/>
      <c r="AV35" s="95"/>
      <c r="AW35" s="92">
        <f>IF(ISBLANK(BR18),"",BR18)</f>
        <v>1</v>
      </c>
      <c r="AX35" s="93"/>
      <c r="AY35" s="93"/>
      <c r="AZ35" s="93"/>
      <c r="BA35" s="93"/>
      <c r="BB35" s="93"/>
      <c r="BC35" s="93"/>
      <c r="BD35" s="93" t="s">
        <v>2</v>
      </c>
      <c r="BE35" s="93"/>
      <c r="BF35" s="93"/>
      <c r="BG35" s="93">
        <f>IF(ISBLANK(BZ18),"",BZ18)</f>
        <v>4</v>
      </c>
      <c r="BH35" s="93"/>
      <c r="BI35" s="93"/>
      <c r="BJ35" s="93"/>
      <c r="BK35" s="93"/>
      <c r="BL35" s="93"/>
      <c r="BM35" s="95"/>
      <c r="BN35" s="92">
        <f>IF(ISBLANK(BR27),"",BR27)</f>
        <v>1</v>
      </c>
      <c r="BO35" s="93"/>
      <c r="BP35" s="93"/>
      <c r="BQ35" s="93"/>
      <c r="BR35" s="93"/>
      <c r="BS35" s="93"/>
      <c r="BT35" s="93"/>
      <c r="BU35" s="93" t="s">
        <v>2</v>
      </c>
      <c r="BV35" s="93"/>
      <c r="BW35" s="93"/>
      <c r="BX35" s="93">
        <f>IF(ISBLANK(BZ27),"",BZ27)</f>
        <v>0</v>
      </c>
      <c r="BY35" s="93"/>
      <c r="BZ35" s="93"/>
      <c r="CA35" s="93"/>
      <c r="CB35" s="93"/>
      <c r="CC35" s="93"/>
      <c r="CD35" s="95"/>
      <c r="CE35" s="116"/>
      <c r="CJ35" s="116"/>
    </row>
    <row r="36" spans="1:88" x14ac:dyDescent="0.25">
      <c r="A36" s="19"/>
      <c r="B36" s="115"/>
      <c r="C36" s="101" t="str">
        <f>" " &amp; $AF$8</f>
        <v xml:space="preserve"> Christoph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2">
        <f>IF(ISBLANK(BR23),"",BR23)</f>
        <v>0</v>
      </c>
      <c r="P36" s="93"/>
      <c r="Q36" s="93"/>
      <c r="R36" s="93"/>
      <c r="S36" s="93"/>
      <c r="T36" s="93"/>
      <c r="U36" s="93"/>
      <c r="V36" s="93" t="s">
        <v>2</v>
      </c>
      <c r="W36" s="93"/>
      <c r="X36" s="93"/>
      <c r="Y36" s="93">
        <f>IF(ISBLANK(BZ23),"",BZ23)</f>
        <v>1</v>
      </c>
      <c r="Z36" s="93"/>
      <c r="AA36" s="93"/>
      <c r="AB36" s="93"/>
      <c r="AC36" s="93"/>
      <c r="AD36" s="93"/>
      <c r="AE36" s="95"/>
      <c r="AF36" s="73" t="s">
        <v>13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92">
        <f>IF(ISBLANK(BR21),"",BR21)</f>
        <v>1</v>
      </c>
      <c r="AX36" s="93"/>
      <c r="AY36" s="93"/>
      <c r="AZ36" s="93"/>
      <c r="BA36" s="93"/>
      <c r="BB36" s="93"/>
      <c r="BC36" s="93"/>
      <c r="BD36" s="93" t="s">
        <v>2</v>
      </c>
      <c r="BE36" s="93"/>
      <c r="BF36" s="93"/>
      <c r="BG36" s="93">
        <f>IF(ISBLANK(BZ21),"",BZ21)</f>
        <v>2</v>
      </c>
      <c r="BH36" s="93"/>
      <c r="BI36" s="93"/>
      <c r="BJ36" s="93"/>
      <c r="BK36" s="93"/>
      <c r="BL36" s="93"/>
      <c r="BM36" s="95"/>
      <c r="BN36" s="92">
        <f>IF(ISBLANK(BR19),"",BZ19)</f>
        <v>1</v>
      </c>
      <c r="BO36" s="93"/>
      <c r="BP36" s="93"/>
      <c r="BQ36" s="93"/>
      <c r="BR36" s="93"/>
      <c r="BS36" s="93"/>
      <c r="BT36" s="93"/>
      <c r="BU36" s="93" t="s">
        <v>2</v>
      </c>
      <c r="BV36" s="93"/>
      <c r="BW36" s="93"/>
      <c r="BX36" s="93">
        <f>IF(ISBLANK(BZ19),"",BZ19)</f>
        <v>1</v>
      </c>
      <c r="BY36" s="93"/>
      <c r="BZ36" s="93"/>
      <c r="CA36" s="93"/>
      <c r="CB36" s="93"/>
      <c r="CC36" s="93"/>
      <c r="CD36" s="95"/>
      <c r="CE36" s="116"/>
      <c r="CJ36" s="116"/>
    </row>
    <row r="37" spans="1:88" x14ac:dyDescent="0.25">
      <c r="A37" s="19"/>
      <c r="B37" s="115"/>
      <c r="C37" s="101" t="str">
        <f>" " &amp; $AW$8</f>
        <v xml:space="preserve"> Patrick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92">
        <f>IF(ISBLANK(BR25),"",BR25)</f>
        <v>1</v>
      </c>
      <c r="P37" s="93"/>
      <c r="Q37" s="93"/>
      <c r="R37" s="93"/>
      <c r="S37" s="93"/>
      <c r="T37" s="93"/>
      <c r="U37" s="93"/>
      <c r="V37" s="93" t="s">
        <v>2</v>
      </c>
      <c r="W37" s="93"/>
      <c r="X37" s="93"/>
      <c r="Y37" s="93">
        <f>IF(ISBLANK(BZ25),"",BZ25)</f>
        <v>1</v>
      </c>
      <c r="Z37" s="93"/>
      <c r="AA37" s="93"/>
      <c r="AB37" s="93"/>
      <c r="AC37" s="93"/>
      <c r="AD37" s="93"/>
      <c r="AE37" s="95"/>
      <c r="AF37" s="92">
        <f>IF(ISBLANK(BR28),"",BR28)</f>
        <v>1</v>
      </c>
      <c r="AG37" s="93"/>
      <c r="AH37" s="93"/>
      <c r="AI37" s="93"/>
      <c r="AJ37" s="93"/>
      <c r="AK37" s="93"/>
      <c r="AL37" s="93"/>
      <c r="AM37" s="93" t="s">
        <v>2</v>
      </c>
      <c r="AN37" s="93"/>
      <c r="AO37" s="93"/>
      <c r="AP37" s="93">
        <f>IF(ISBLANK(BZ28),"",BZ28)</f>
        <v>3</v>
      </c>
      <c r="AQ37" s="93"/>
      <c r="AR37" s="93"/>
      <c r="AS37" s="93"/>
      <c r="AT37" s="93"/>
      <c r="AU37" s="93"/>
      <c r="AV37" s="95"/>
      <c r="AW37" s="73" t="s">
        <v>13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92">
        <f>IF(ISBLANK(BR17),"",BR17)</f>
        <v>3</v>
      </c>
      <c r="BO37" s="93"/>
      <c r="BP37" s="93"/>
      <c r="BQ37" s="93"/>
      <c r="BR37" s="93"/>
      <c r="BS37" s="93"/>
      <c r="BT37" s="93"/>
      <c r="BU37" s="93" t="s">
        <v>2</v>
      </c>
      <c r="BV37" s="93"/>
      <c r="BW37" s="93"/>
      <c r="BX37" s="93">
        <f>IF(ISBLANK(BZ17),"",BZ17)</f>
        <v>2</v>
      </c>
      <c r="BY37" s="93"/>
      <c r="BZ37" s="93"/>
      <c r="CA37" s="93"/>
      <c r="CB37" s="93"/>
      <c r="CC37" s="93"/>
      <c r="CD37" s="95"/>
      <c r="CE37" s="116"/>
      <c r="CJ37" s="116"/>
    </row>
    <row r="38" spans="1:88" x14ac:dyDescent="0.25">
      <c r="A38" s="19"/>
      <c r="B38" s="115"/>
      <c r="C38" s="101" t="str">
        <f>" " &amp; $BN$8</f>
        <v xml:space="preserve"> Schmiddi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2">
        <f>IF(ISBLANK(BR20),"",BR20)</f>
        <v>0</v>
      </c>
      <c r="P38" s="93"/>
      <c r="Q38" s="93"/>
      <c r="R38" s="93"/>
      <c r="S38" s="93"/>
      <c r="T38" s="93"/>
      <c r="U38" s="93"/>
      <c r="V38" s="93" t="s">
        <v>2</v>
      </c>
      <c r="W38" s="93"/>
      <c r="X38" s="93"/>
      <c r="Y38" s="93">
        <f>IF(ISBLANK(BZ20),"",BZ20)</f>
        <v>3</v>
      </c>
      <c r="Z38" s="93"/>
      <c r="AA38" s="93"/>
      <c r="AB38" s="93"/>
      <c r="AC38" s="93"/>
      <c r="AD38" s="93"/>
      <c r="AE38" s="95"/>
      <c r="AF38" s="92">
        <f>IF(ISBLANK(BR26),"",BR26)</f>
        <v>0</v>
      </c>
      <c r="AG38" s="93"/>
      <c r="AH38" s="93"/>
      <c r="AI38" s="93"/>
      <c r="AJ38" s="93"/>
      <c r="AK38" s="93"/>
      <c r="AL38" s="93"/>
      <c r="AM38" s="93" t="s">
        <v>2</v>
      </c>
      <c r="AN38" s="93"/>
      <c r="AO38" s="93"/>
      <c r="AP38" s="93">
        <f>IF(ISBLANK(BZ26),"",BZ26)</f>
        <v>4</v>
      </c>
      <c r="AQ38" s="93"/>
      <c r="AR38" s="93"/>
      <c r="AS38" s="93"/>
      <c r="AT38" s="93"/>
      <c r="AU38" s="93"/>
      <c r="AV38" s="95"/>
      <c r="AW38" s="92">
        <f>IF(ISBLANK(BR24),"",BR24)</f>
        <v>2</v>
      </c>
      <c r="AX38" s="93"/>
      <c r="AY38" s="93"/>
      <c r="AZ38" s="93"/>
      <c r="BA38" s="93"/>
      <c r="BB38" s="93"/>
      <c r="BC38" s="93"/>
      <c r="BD38" s="93" t="s">
        <v>2</v>
      </c>
      <c r="BE38" s="93"/>
      <c r="BF38" s="93"/>
      <c r="BG38" s="93">
        <f>IF(ISBLANK(BZ24),"",BZ24)</f>
        <v>3</v>
      </c>
      <c r="BH38" s="93"/>
      <c r="BI38" s="93"/>
      <c r="BJ38" s="93"/>
      <c r="BK38" s="93"/>
      <c r="BL38" s="93"/>
      <c r="BM38" s="95"/>
      <c r="BN38" s="73" t="s">
        <v>13</v>
      </c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5"/>
      <c r="CE38" s="116"/>
      <c r="CJ38" s="116"/>
    </row>
    <row r="39" spans="1:88" s="1" customFormat="1" ht="7.5" customHeight="1" x14ac:dyDescent="0.25">
      <c r="A39" s="1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9"/>
      <c r="CF39" s="56"/>
      <c r="CG39" s="56"/>
      <c r="CH39" s="56"/>
      <c r="CI39" s="56"/>
      <c r="CJ39" s="116"/>
    </row>
    <row r="40" spans="1:88" s="1" customFormat="1" ht="11.25" hidden="1" customHeight="1" x14ac:dyDescent="0.25">
      <c r="A40" s="1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56"/>
      <c r="CG40" s="56"/>
      <c r="CH40" s="56"/>
      <c r="CI40" s="56"/>
      <c r="CJ40" s="116"/>
    </row>
    <row r="41" spans="1:88" s="1" customFormat="1" ht="7.5" hidden="1" customHeight="1" x14ac:dyDescent="0.25">
      <c r="A41" s="19"/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4"/>
      <c r="CF41" s="56"/>
      <c r="CG41" s="56"/>
      <c r="CH41" s="56"/>
      <c r="CI41" s="56"/>
      <c r="CJ41" s="116"/>
    </row>
    <row r="42" spans="1:88" s="1" customFormat="1" ht="15" hidden="1" customHeight="1" x14ac:dyDescent="0.25">
      <c r="A42" s="19"/>
      <c r="B42" s="115"/>
      <c r="C42" s="86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8"/>
      <c r="CE42" s="116"/>
      <c r="CF42" s="56"/>
      <c r="CG42" s="56"/>
      <c r="CH42" s="56"/>
      <c r="CI42" s="56"/>
      <c r="CJ42" s="116"/>
    </row>
    <row r="43" spans="1:88" s="1" customFormat="1" ht="7.5" hidden="1" customHeight="1" x14ac:dyDescent="0.25">
      <c r="A43" s="1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6"/>
      <c r="CF43" s="56"/>
      <c r="CG43" s="56"/>
      <c r="CH43" s="56"/>
      <c r="CI43" s="56"/>
      <c r="CJ43" s="116"/>
    </row>
    <row r="44" spans="1:88" s="3" customFormat="1" ht="11.25" hidden="1" customHeight="1" x14ac:dyDescent="0.25">
      <c r="A44" s="19"/>
      <c r="B44" s="115"/>
      <c r="C44" s="117" t="s">
        <v>15</v>
      </c>
      <c r="D44" s="117"/>
      <c r="E44" s="117"/>
      <c r="F44" s="117"/>
      <c r="G44" s="117"/>
      <c r="H44" s="101" t="str">
        <f>" Spieler"</f>
        <v xml:space="preserve"> Spieler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17" t="s">
        <v>16</v>
      </c>
      <c r="U44" s="117"/>
      <c r="V44" s="117"/>
      <c r="W44" s="117"/>
      <c r="X44" s="117"/>
      <c r="Y44" s="73"/>
      <c r="Z44" s="118" t="s">
        <v>17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 t="s">
        <v>18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75" t="s">
        <v>19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 t="s">
        <v>20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73"/>
      <c r="BS44" s="120" t="s">
        <v>21</v>
      </c>
      <c r="BT44" s="117"/>
      <c r="BU44" s="117"/>
      <c r="BV44" s="117"/>
      <c r="BW44" s="117"/>
      <c r="BX44" s="73" t="s">
        <v>22</v>
      </c>
      <c r="BY44" s="74"/>
      <c r="BZ44" s="74"/>
      <c r="CA44" s="74"/>
      <c r="CB44" s="96" t="s">
        <v>56</v>
      </c>
      <c r="CC44" s="74"/>
      <c r="CD44" s="75"/>
      <c r="CE44" s="116"/>
      <c r="CF44" s="5"/>
      <c r="CG44" s="5"/>
      <c r="CH44" s="5"/>
      <c r="CI44" s="5"/>
      <c r="CJ44" s="116"/>
    </row>
    <row r="45" spans="1:88" s="1" customFormat="1" ht="11.25" hidden="1" customHeight="1" x14ac:dyDescent="0.25">
      <c r="A45" s="19"/>
      <c r="B45" s="115"/>
      <c r="C45" s="206">
        <f>IF(BX45="","",RANK(BX45,BX$45:BX$48,0)+ROW(A1)%%)</f>
        <v>2.0001000000000002</v>
      </c>
      <c r="D45" s="207"/>
      <c r="E45" s="207"/>
      <c r="F45" s="207"/>
      <c r="G45" s="208"/>
      <c r="H45" s="183" t="str">
        <f>" " &amp; $O$8</f>
        <v xml:space="preserve"> Ratze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92">
        <f>CF16+CF18+CF20+CF23+CF25+CF27</f>
        <v>6</v>
      </c>
      <c r="U45" s="93"/>
      <c r="V45" s="93"/>
      <c r="W45" s="93"/>
      <c r="X45" s="93"/>
      <c r="Y45" s="95"/>
      <c r="Z45" s="113">
        <f>CG16+CG18+CI20+CI23+CI25+CG27</f>
        <v>3</v>
      </c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4">
        <f>CH16+CH18+CH20+CH23+CH25+CH27</f>
        <v>2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111"/>
      <c r="AV45" s="94">
        <f>CI16+CI18+CG20+CG23+CG25+CI27</f>
        <v>1</v>
      </c>
      <c r="AW45" s="93"/>
      <c r="AX45" s="93"/>
      <c r="AY45" s="93"/>
      <c r="AZ45" s="93"/>
      <c r="BA45" s="93"/>
      <c r="BB45" s="93"/>
      <c r="BC45" s="93"/>
      <c r="BD45" s="93"/>
      <c r="BE45" s="93"/>
      <c r="BF45" s="111"/>
      <c r="BG45" s="92">
        <f>BR16+BR18+BZ20+BZ23+BZ25+BR27</f>
        <v>7</v>
      </c>
      <c r="BH45" s="93"/>
      <c r="BI45" s="93"/>
      <c r="BJ45" s="93"/>
      <c r="BK45" s="93"/>
      <c r="BL45" s="93" t="s">
        <v>2</v>
      </c>
      <c r="BM45" s="93"/>
      <c r="BN45" s="93">
        <f>BZ16+BZ18+BR20+BR23+BR25+BZ27</f>
        <v>5</v>
      </c>
      <c r="BO45" s="93"/>
      <c r="BP45" s="93"/>
      <c r="BQ45" s="93"/>
      <c r="BR45" s="111"/>
      <c r="BS45" s="94">
        <f>BG45-BN45</f>
        <v>2</v>
      </c>
      <c r="BT45" s="93"/>
      <c r="BU45" s="93"/>
      <c r="BV45" s="93"/>
      <c r="BW45" s="93"/>
      <c r="BX45" s="206">
        <f>(Z45*3)+AK45</f>
        <v>11</v>
      </c>
      <c r="BY45" s="207"/>
      <c r="BZ45" s="207"/>
      <c r="CA45" s="207"/>
      <c r="CB45" s="209">
        <f>BX45+ROW()/1000</f>
        <v>11.045</v>
      </c>
      <c r="CC45" s="210"/>
      <c r="CD45" s="211"/>
      <c r="CE45" s="116"/>
      <c r="CF45" s="56"/>
      <c r="CG45" s="56"/>
      <c r="CH45" s="56"/>
      <c r="CI45" s="56"/>
      <c r="CJ45" s="116"/>
    </row>
    <row r="46" spans="1:88" s="1" customFormat="1" ht="11.25" hidden="1" customHeight="1" x14ac:dyDescent="0.25">
      <c r="A46" s="19"/>
      <c r="B46" s="115"/>
      <c r="C46" s="206">
        <f>IF(BX46="","",RANK(BX46,BX$45:BX$48,0)+ROW(A2)%%)</f>
        <v>3.0002</v>
      </c>
      <c r="D46" s="207"/>
      <c r="E46" s="207"/>
      <c r="F46" s="207"/>
      <c r="G46" s="208"/>
      <c r="H46" s="183" t="str">
        <f>" " &amp; $AF$8</f>
        <v xml:space="preserve"> Christoph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92">
        <f>CF16+CF19+CF21+CF23+CF26+CF28</f>
        <v>6</v>
      </c>
      <c r="U46" s="93"/>
      <c r="V46" s="93"/>
      <c r="W46" s="93"/>
      <c r="X46" s="93"/>
      <c r="Y46" s="95"/>
      <c r="Z46" s="113">
        <f>CI16+CG19+CG21+CG23+CI26+CI28</f>
        <v>2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4">
        <f>CH16+CH19+CH21+CH23+CH26+CH28</f>
        <v>2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111"/>
      <c r="AV46" s="94">
        <f>CG16+CI19+CI21+CI23+CG26+CG28</f>
        <v>2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111"/>
      <c r="BG46" s="92">
        <f>BZ16+BR19+BR21+BR23+BZ26+BZ28</f>
        <v>9</v>
      </c>
      <c r="BH46" s="93"/>
      <c r="BI46" s="93"/>
      <c r="BJ46" s="93"/>
      <c r="BK46" s="93"/>
      <c r="BL46" s="93" t="s">
        <v>2</v>
      </c>
      <c r="BM46" s="93"/>
      <c r="BN46" s="93">
        <f>BR16+BZ19+BZ21+BZ23+BR26+BR28</f>
        <v>5</v>
      </c>
      <c r="BO46" s="93"/>
      <c r="BP46" s="93"/>
      <c r="BQ46" s="93"/>
      <c r="BR46" s="111"/>
      <c r="BS46" s="94">
        <f>BG46-BN46</f>
        <v>4</v>
      </c>
      <c r="BT46" s="93"/>
      <c r="BU46" s="93"/>
      <c r="BV46" s="93"/>
      <c r="BW46" s="93"/>
      <c r="BX46" s="206">
        <f>(Z46*3)+AK46</f>
        <v>8</v>
      </c>
      <c r="BY46" s="207"/>
      <c r="BZ46" s="207"/>
      <c r="CA46" s="207"/>
      <c r="CB46" s="209">
        <f>BX46+ROW()/1000</f>
        <v>8.0459999999999994</v>
      </c>
      <c r="CC46" s="210"/>
      <c r="CD46" s="211"/>
      <c r="CE46" s="116"/>
      <c r="CF46" s="56"/>
      <c r="CG46" s="56"/>
      <c r="CH46" s="56"/>
      <c r="CI46" s="56"/>
      <c r="CJ46" s="116"/>
    </row>
    <row r="47" spans="1:88" s="1" customFormat="1" ht="11.25" hidden="1" customHeight="1" x14ac:dyDescent="0.25">
      <c r="A47" s="19"/>
      <c r="B47" s="115"/>
      <c r="C47" s="206">
        <f>IF(BX47="","",RANK(BX47,BX$45:BX$48,0)+ROW(A3)%%)</f>
        <v>1.0003</v>
      </c>
      <c r="D47" s="207"/>
      <c r="E47" s="207"/>
      <c r="F47" s="207"/>
      <c r="G47" s="208"/>
      <c r="H47" s="183" t="str">
        <f>" " &amp; $AW$8</f>
        <v xml:space="preserve"> Patrick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92">
        <f>CF17+CF18+CF21+CF24+CF25+CF28</f>
        <v>6</v>
      </c>
      <c r="U47" s="93"/>
      <c r="V47" s="93"/>
      <c r="W47" s="93"/>
      <c r="X47" s="93"/>
      <c r="Y47" s="95"/>
      <c r="Z47" s="113">
        <f>CG17+CI18+CI21+CI24+CG25+CG28</f>
        <v>4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4">
        <f>CH17+CH18+CH21+CH24+CH25+CH28</f>
        <v>1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111"/>
      <c r="AV47" s="94">
        <f>CI17+CG18+CG21+CG24+CI25+CI28</f>
        <v>1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111"/>
      <c r="BG47" s="92">
        <f>BR17+BZ18+BZ21+BZ24+BR25+BR28</f>
        <v>14</v>
      </c>
      <c r="BH47" s="93"/>
      <c r="BI47" s="93"/>
      <c r="BJ47" s="93"/>
      <c r="BK47" s="93"/>
      <c r="BL47" s="93" t="s">
        <v>2</v>
      </c>
      <c r="BM47" s="93"/>
      <c r="BN47" s="93">
        <f>BZ17+BR18+BR21+BR24+BZ25+BZ28</f>
        <v>10</v>
      </c>
      <c r="BO47" s="93"/>
      <c r="BP47" s="93"/>
      <c r="BQ47" s="93"/>
      <c r="BR47" s="111"/>
      <c r="BS47" s="94">
        <f>BG47-BN47</f>
        <v>4</v>
      </c>
      <c r="BT47" s="93"/>
      <c r="BU47" s="93"/>
      <c r="BV47" s="93"/>
      <c r="BW47" s="93"/>
      <c r="BX47" s="206">
        <f>(Z47*3)+AK47</f>
        <v>13</v>
      </c>
      <c r="BY47" s="207"/>
      <c r="BZ47" s="207"/>
      <c r="CA47" s="207"/>
      <c r="CB47" s="209">
        <f>BX47+ROW()/1000</f>
        <v>13.047000000000001</v>
      </c>
      <c r="CC47" s="210"/>
      <c r="CD47" s="211"/>
      <c r="CE47" s="116"/>
      <c r="CF47" s="56"/>
      <c r="CG47" s="56"/>
      <c r="CH47" s="56"/>
      <c r="CI47" s="56"/>
      <c r="CJ47" s="116"/>
    </row>
    <row r="48" spans="1:88" s="1" customFormat="1" ht="11.25" hidden="1" customHeight="1" x14ac:dyDescent="0.25">
      <c r="A48" s="19"/>
      <c r="B48" s="115"/>
      <c r="C48" s="206">
        <f>IF(BX48="","",RANK(BX48,BX$45:BX$48,0)+ROW(A4)%%)</f>
        <v>4.0004</v>
      </c>
      <c r="D48" s="207"/>
      <c r="E48" s="207"/>
      <c r="F48" s="207"/>
      <c r="G48" s="208"/>
      <c r="H48" s="183" t="str">
        <f>" " &amp; $BN$8</f>
        <v xml:space="preserve"> Schmiddi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92">
        <f>CF17+CF19+CF20+CF24+CF26+CF27</f>
        <v>6</v>
      </c>
      <c r="U48" s="93"/>
      <c r="V48" s="93"/>
      <c r="W48" s="93"/>
      <c r="X48" s="93"/>
      <c r="Y48" s="95"/>
      <c r="Z48" s="92">
        <f>CI17+CI19+CG20+CG24+CG26+CI27</f>
        <v>0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>
        <f>CH17+CH19+CH20+CH24+CH26+CH27</f>
        <v>1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111"/>
      <c r="AV48" s="94">
        <f>CG17+CG19+CI20+CI24+CI26+CG27</f>
        <v>5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11"/>
      <c r="BG48" s="92">
        <f>BZ17+BZ19+BR20+BR24+BR26+BZ27</f>
        <v>5</v>
      </c>
      <c r="BH48" s="93"/>
      <c r="BI48" s="93"/>
      <c r="BJ48" s="93"/>
      <c r="BK48" s="93"/>
      <c r="BL48" s="93" t="s">
        <v>2</v>
      </c>
      <c r="BM48" s="93"/>
      <c r="BN48" s="93">
        <f>BR17+BR19+BZ20+BZ24+BZ26+BR27</f>
        <v>15</v>
      </c>
      <c r="BO48" s="93"/>
      <c r="BP48" s="93"/>
      <c r="BQ48" s="93"/>
      <c r="BR48" s="111"/>
      <c r="BS48" s="94">
        <f>BG48-BN48</f>
        <v>-10</v>
      </c>
      <c r="BT48" s="93"/>
      <c r="BU48" s="93"/>
      <c r="BV48" s="93"/>
      <c r="BW48" s="93"/>
      <c r="BX48" s="206">
        <f>(Z48*3)+AK48</f>
        <v>1</v>
      </c>
      <c r="BY48" s="207"/>
      <c r="BZ48" s="207"/>
      <c r="CA48" s="207"/>
      <c r="CB48" s="209">
        <f>BX48+ROW()/1000</f>
        <v>1.048</v>
      </c>
      <c r="CC48" s="210"/>
      <c r="CD48" s="211"/>
      <c r="CE48" s="116"/>
      <c r="CF48" s="56"/>
      <c r="CG48" s="56"/>
      <c r="CH48" s="56"/>
      <c r="CI48" s="56"/>
      <c r="CJ48" s="116"/>
    </row>
    <row r="49" spans="1:88" s="1" customFormat="1" ht="7.5" hidden="1" customHeight="1" x14ac:dyDescent="0.25">
      <c r="A49" s="1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56"/>
      <c r="CG49" s="56"/>
      <c r="CH49" s="56"/>
      <c r="CI49" s="56"/>
      <c r="CJ49" s="116"/>
    </row>
    <row r="50" spans="1:88" s="1" customFormat="1" ht="11.25" customHeight="1" x14ac:dyDescent="0.25">
      <c r="A50" s="1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56"/>
      <c r="CG50" s="56"/>
      <c r="CH50" s="56"/>
      <c r="CI50" s="56"/>
      <c r="CJ50" s="116"/>
    </row>
    <row r="51" spans="1:88" s="1" customFormat="1" ht="7.5" customHeight="1" x14ac:dyDescent="0.25">
      <c r="A51" s="19"/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4"/>
      <c r="CF51" s="56"/>
      <c r="CG51" s="56"/>
      <c r="CH51" s="56"/>
      <c r="CI51" s="56"/>
      <c r="CJ51" s="116"/>
    </row>
    <row r="52" spans="1:88" s="1" customFormat="1" ht="15" customHeight="1" x14ac:dyDescent="0.25">
      <c r="A52" s="19"/>
      <c r="B52" s="115"/>
      <c r="C52" s="86" t="s">
        <v>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8"/>
      <c r="CE52" s="116"/>
      <c r="CF52" s="56"/>
      <c r="CG52" s="56"/>
      <c r="CH52" s="56"/>
      <c r="CI52" s="56"/>
      <c r="CJ52" s="116"/>
    </row>
    <row r="53" spans="1:88" s="1" customFormat="1" ht="7.5" customHeight="1" x14ac:dyDescent="0.25">
      <c r="A53" s="19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56"/>
      <c r="CG53" s="56"/>
      <c r="CH53" s="56"/>
      <c r="CI53" s="56"/>
      <c r="CJ53" s="116"/>
    </row>
    <row r="54" spans="1:88" s="3" customFormat="1" ht="11.25" customHeight="1" x14ac:dyDescent="0.25">
      <c r="A54" s="19"/>
      <c r="B54" s="115"/>
      <c r="C54" s="117" t="s">
        <v>15</v>
      </c>
      <c r="D54" s="117"/>
      <c r="E54" s="117"/>
      <c r="F54" s="117"/>
      <c r="G54" s="117"/>
      <c r="H54" s="101" t="str">
        <f>" Spieler"</f>
        <v xml:space="preserve"> Spieler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 t="s">
        <v>16</v>
      </c>
      <c r="U54" s="117"/>
      <c r="V54" s="117"/>
      <c r="W54" s="117"/>
      <c r="X54" s="117"/>
      <c r="Y54" s="73"/>
      <c r="Z54" s="118" t="s">
        <v>17</v>
      </c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 t="s">
        <v>18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75" t="s">
        <v>19</v>
      </c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 t="s">
        <v>20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73"/>
      <c r="BS54" s="120" t="s">
        <v>21</v>
      </c>
      <c r="BT54" s="117"/>
      <c r="BU54" s="117"/>
      <c r="BV54" s="117"/>
      <c r="BW54" s="117"/>
      <c r="BX54" s="117" t="s">
        <v>22</v>
      </c>
      <c r="BY54" s="117"/>
      <c r="BZ54" s="117"/>
      <c r="CA54" s="117"/>
      <c r="CB54" s="117"/>
      <c r="CC54" s="117"/>
      <c r="CD54" s="117"/>
      <c r="CE54" s="116"/>
      <c r="CF54" s="5"/>
      <c r="CG54" s="5"/>
      <c r="CH54" s="5"/>
      <c r="CI54" s="5"/>
      <c r="CJ54" s="116"/>
    </row>
    <row r="55" spans="1:88" s="1" customFormat="1" ht="11.25" customHeight="1" x14ac:dyDescent="0.25">
      <c r="A55" s="19"/>
      <c r="B55" s="115"/>
      <c r="C55" s="203">
        <f>INDEX($C$45:$C$48,MATCH(LARGE($CB$45:$CB$48,ROW(A1)),$CB$45:$CB$48,0),1)</f>
        <v>1.0003</v>
      </c>
      <c r="D55" s="204"/>
      <c r="E55" s="204"/>
      <c r="F55" s="204"/>
      <c r="G55" s="205"/>
      <c r="H55" s="183" t="str">
        <f>" " &amp; INDEX($H$45:$H$48,MATCH(LARGE($CB$45:$CB$48,ROW(A1)),$CB$45:$CB$48,0),1)</f>
        <v xml:space="preserve">  Patrick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INDEX($T$45:$T$48,MATCH(LARGE($CB$45:$CB$48,ROW(A1)),$CB$45:$CB$48,0),1)</f>
        <v>6</v>
      </c>
      <c r="U55" s="93"/>
      <c r="V55" s="93"/>
      <c r="W55" s="93"/>
      <c r="X55" s="93"/>
      <c r="Y55" s="95"/>
      <c r="Z55" s="92">
        <f>INDEX($Z$45:$Z$48,MATCH(LARGE($CB$45:$CB$48,ROW(A1)),$CB$45:$CB$48,0),1)</f>
        <v>4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111"/>
      <c r="AK55" s="94">
        <f>INDEX($AK$45:$AK$48,MATCH(LARGE($CB$45:$CB$48,ROW(A1)),$CB$45:$CB$48,0),1)</f>
        <v>1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INDEX($AV$45:$AV$48,MATCH(LARGE($CB$45:$CB$48,ROW(A1)),$CB$45:$CB$48,0),1)</f>
        <v>1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INDEX($BG$45:$BG$48,MATCH(LARGE($CB$45:$CB$48,ROW(A1)),$CB$45:$CB$48,0),1)</f>
        <v>14</v>
      </c>
      <c r="BH55" s="93"/>
      <c r="BI55" s="93"/>
      <c r="BJ55" s="93"/>
      <c r="BK55" s="93"/>
      <c r="BL55" s="93" t="s">
        <v>2</v>
      </c>
      <c r="BM55" s="93"/>
      <c r="BN55" s="93">
        <f>INDEX($BN$45:$BN$48,MATCH(LARGE($CB$45:$CB$48,ROW(A1)),$CB$45:$CB$48,0),1)</f>
        <v>10</v>
      </c>
      <c r="BO55" s="93"/>
      <c r="BP55" s="93"/>
      <c r="BQ55" s="93"/>
      <c r="BR55" s="111"/>
      <c r="BS55" s="94">
        <f>INDEX($BS$45:$BS$48,MATCH(LARGE($CB$45:$CB$48,ROW(A1)),$CB$45:$CB$48,0),1)</f>
        <v>4</v>
      </c>
      <c r="BT55" s="93"/>
      <c r="BU55" s="93"/>
      <c r="BV55" s="93"/>
      <c r="BW55" s="93"/>
      <c r="BX55" s="206">
        <f>INDEX($BX$45:$BX$48,MATCH(LARGE($CB$45:$CB$48,ROW(A1)),$CB$45:$CB$48,0),1)</f>
        <v>13</v>
      </c>
      <c r="BY55" s="207"/>
      <c r="BZ55" s="207"/>
      <c r="CA55" s="207"/>
      <c r="CB55" s="207"/>
      <c r="CC55" s="207"/>
      <c r="CD55" s="208"/>
      <c r="CE55" s="116"/>
      <c r="CF55" s="56"/>
      <c r="CG55" s="56"/>
      <c r="CH55" s="56"/>
      <c r="CI55" s="56"/>
      <c r="CJ55" s="116"/>
    </row>
    <row r="56" spans="1:88" s="1" customFormat="1" ht="11.25" customHeight="1" x14ac:dyDescent="0.25">
      <c r="A56" s="19"/>
      <c r="B56" s="115"/>
      <c r="C56" s="203">
        <f>INDEX($C$45:$C$48,MATCH(LARGE($CB$45:$CB$48,ROW(A2)),$CB$45:$CB$48,0),1)</f>
        <v>2.0001000000000002</v>
      </c>
      <c r="D56" s="204"/>
      <c r="E56" s="204"/>
      <c r="F56" s="204"/>
      <c r="G56" s="205"/>
      <c r="H56" s="183" t="str">
        <f>" " &amp; INDEX($H$45:$H$48,MATCH(LARGE($CB$45:$CB$48,ROW(A2)),$CB$45:$CB$48,0),1)</f>
        <v xml:space="preserve">  Ratze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INDEX($T$45:$T$48,MATCH(LARGE($CB$45:$CB$48,ROW(A2)),$CB$45:$CB$48,0),1)</f>
        <v>6</v>
      </c>
      <c r="U56" s="93"/>
      <c r="V56" s="93"/>
      <c r="W56" s="93"/>
      <c r="X56" s="93"/>
      <c r="Y56" s="95"/>
      <c r="Z56" s="92">
        <f>INDEX($Z$45:$Z$48,MATCH(LARGE($CB$45:$CB$48,ROW(A2)),$CB$45:$CB$48,0),1)</f>
        <v>3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111"/>
      <c r="AK56" s="94">
        <f>INDEX($AK$45:$AK$48,MATCH(LARGE($CB$45:$CB$48,ROW(A2)),$CB$45:$CB$48,0),1)</f>
        <v>2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INDEX($AV$45:$AV$48,MATCH(LARGE($CB$45:$CB$48,ROW(A2)),$CB$45:$CB$48,0),1)</f>
        <v>1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INDEX($BG$45:$BG$48,MATCH(LARGE($CB$45:$CB$48,ROW(A2)),$CB$45:$CB$48,0),1)</f>
        <v>7</v>
      </c>
      <c r="BH56" s="93"/>
      <c r="BI56" s="93"/>
      <c r="BJ56" s="93"/>
      <c r="BK56" s="93"/>
      <c r="BL56" s="93" t="s">
        <v>2</v>
      </c>
      <c r="BM56" s="93"/>
      <c r="BN56" s="93">
        <f>INDEX($BN$45:$BN$48,MATCH(LARGE($CB$45:$CB$48,ROW(A2)),$CB$45:$CB$48,0),1)</f>
        <v>5</v>
      </c>
      <c r="BO56" s="93"/>
      <c r="BP56" s="93"/>
      <c r="BQ56" s="93"/>
      <c r="BR56" s="111"/>
      <c r="BS56" s="94">
        <f>INDEX($BS$45:$BS$48,MATCH(LARGE($CB$45:$CB$48,ROW(A2)),$CB$45:$CB$48,0),1)</f>
        <v>2</v>
      </c>
      <c r="BT56" s="93"/>
      <c r="BU56" s="93"/>
      <c r="BV56" s="93"/>
      <c r="BW56" s="93"/>
      <c r="BX56" s="206">
        <f>INDEX($BX$45:$BX$48,MATCH(LARGE($CB$45:$CB$48,ROW(A2)),$CB$45:$CB$48,0),1)</f>
        <v>11</v>
      </c>
      <c r="BY56" s="207"/>
      <c r="BZ56" s="207"/>
      <c r="CA56" s="207"/>
      <c r="CB56" s="207"/>
      <c r="CC56" s="207"/>
      <c r="CD56" s="208"/>
      <c r="CE56" s="116"/>
      <c r="CF56" s="56"/>
      <c r="CG56" s="56"/>
      <c r="CH56" s="56"/>
      <c r="CI56" s="56"/>
      <c r="CJ56" s="116"/>
    </row>
    <row r="57" spans="1:88" s="1" customFormat="1" ht="11.25" customHeight="1" x14ac:dyDescent="0.25">
      <c r="A57" s="19"/>
      <c r="B57" s="115"/>
      <c r="C57" s="203">
        <f>INDEX($C$45:$C$48,MATCH(LARGE($CB$45:$CB$48,ROW(A3)),$CB$45:$CB$48,0),1)</f>
        <v>3.0002</v>
      </c>
      <c r="D57" s="204"/>
      <c r="E57" s="204"/>
      <c r="F57" s="204"/>
      <c r="G57" s="205"/>
      <c r="H57" s="183" t="str">
        <f>" " &amp; INDEX($H$45:$H$48,MATCH(LARGE($CB$45:$CB$48,ROW(A3)),$CB$45:$CB$48,0),1)</f>
        <v xml:space="preserve">  Christoph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INDEX($T$45:$T$48,MATCH(LARGE($CB$45:$CB$48,ROW(A3)),$CB$45:$CB$48,0),1)</f>
        <v>6</v>
      </c>
      <c r="U57" s="93"/>
      <c r="V57" s="93"/>
      <c r="W57" s="93"/>
      <c r="X57" s="93"/>
      <c r="Y57" s="95"/>
      <c r="Z57" s="92">
        <f>INDEX($Z$45:$Z$48,MATCH(LARGE($CB$45:$CB$48,ROW(A3)),$CB$45:$CB$48,0),1)</f>
        <v>2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111"/>
      <c r="AK57" s="94">
        <f>INDEX($AK$45:$AK$48,MATCH(LARGE($CB$45:$CB$48,ROW(A3)),$CB$45:$CB$48,0),1)</f>
        <v>2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INDEX($AV$45:$AV$48,MATCH(LARGE($CB$45:$CB$48,ROW(A3)),$CB$45:$CB$48,0),1)</f>
        <v>2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INDEX($BG$45:$BG$48,MATCH(LARGE($CB$45:$CB$48,ROW(A3)),$CB$45:$CB$48,0),1)</f>
        <v>9</v>
      </c>
      <c r="BH57" s="93"/>
      <c r="BI57" s="93"/>
      <c r="BJ57" s="93"/>
      <c r="BK57" s="93"/>
      <c r="BL57" s="93" t="s">
        <v>2</v>
      </c>
      <c r="BM57" s="93"/>
      <c r="BN57" s="93">
        <f>INDEX($BN$45:$BN$48,MATCH(LARGE($CB$45:$CB$48,ROW(A3)),$CB$45:$CB$48,0),1)</f>
        <v>5</v>
      </c>
      <c r="BO57" s="93"/>
      <c r="BP57" s="93"/>
      <c r="BQ57" s="93"/>
      <c r="BR57" s="111"/>
      <c r="BS57" s="94">
        <f>INDEX($BS$45:$BS$48,MATCH(LARGE($CB$45:$CB$48,ROW(A3)),$CB$45:$CB$48,0),1)</f>
        <v>4</v>
      </c>
      <c r="BT57" s="93"/>
      <c r="BU57" s="93"/>
      <c r="BV57" s="93"/>
      <c r="BW57" s="93"/>
      <c r="BX57" s="206">
        <f>INDEX($BX$45:$BX$48,MATCH(LARGE($CB$45:$CB$48,ROW(A3)),$CB$45:$CB$48,0),1)</f>
        <v>8</v>
      </c>
      <c r="BY57" s="207"/>
      <c r="BZ57" s="207"/>
      <c r="CA57" s="207"/>
      <c r="CB57" s="207"/>
      <c r="CC57" s="207"/>
      <c r="CD57" s="208"/>
      <c r="CE57" s="116"/>
      <c r="CF57" s="56"/>
      <c r="CG57" s="56"/>
      <c r="CH57" s="56"/>
      <c r="CI57" s="56"/>
      <c r="CJ57" s="116"/>
    </row>
    <row r="58" spans="1:88" s="1" customFormat="1" ht="11.25" customHeight="1" x14ac:dyDescent="0.25">
      <c r="A58" s="19"/>
      <c r="B58" s="115"/>
      <c r="C58" s="203">
        <f>INDEX($C$45:$C$48,MATCH(LARGE($CB$45:$CB$48,ROW(A4)),$CB$45:$CB$48,0),1)</f>
        <v>4.0004</v>
      </c>
      <c r="D58" s="204"/>
      <c r="E58" s="204"/>
      <c r="F58" s="204"/>
      <c r="G58" s="205"/>
      <c r="H58" s="183" t="str">
        <f>" " &amp; INDEX($H$45:$H$48,MATCH(LARGE($CB$45:$CB$48,ROW(A4)),$CB$45:$CB$48,0),1)</f>
        <v xml:space="preserve">  Schmiddi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INDEX($T$45:$T$48,MATCH(LARGE($CB$45:$CB$48,ROW(A4)),$CB$45:$CB$48,0),1)</f>
        <v>6</v>
      </c>
      <c r="U58" s="93"/>
      <c r="V58" s="93"/>
      <c r="W58" s="93"/>
      <c r="X58" s="93"/>
      <c r="Y58" s="95"/>
      <c r="Z58" s="92">
        <f>INDEX($Z$45:$Z$48,MATCH(LARGE($CB$45:$CB$48,ROW(A4)),$CB$45:$CB$48,0),1)</f>
        <v>0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INDEX($AK$45:$AK$48,MATCH(LARGE($CB$45:$CB$48,ROW(A4)),$CB$45:$CB$48,0),1)</f>
        <v>1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INDEX($AV$45:$AV$48,MATCH(LARGE($CB$45:$CB$48,ROW(A4)),$CB$45:$CB$48,0),1)</f>
        <v>5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INDEX($BG$45:$BG$48,MATCH(LARGE($CB$45:$CB$48,ROW(A4)),$CB$45:$CB$48,0),1)</f>
        <v>5</v>
      </c>
      <c r="BH58" s="93"/>
      <c r="BI58" s="93"/>
      <c r="BJ58" s="93"/>
      <c r="BK58" s="93"/>
      <c r="BL58" s="93" t="s">
        <v>2</v>
      </c>
      <c r="BM58" s="93"/>
      <c r="BN58" s="93">
        <f>INDEX($BN$45:$BN$48,MATCH(LARGE($CB$45:$CB$48,ROW(A4)),$CB$45:$CB$48,0),1)</f>
        <v>15</v>
      </c>
      <c r="BO58" s="93"/>
      <c r="BP58" s="93"/>
      <c r="BQ58" s="93"/>
      <c r="BR58" s="111"/>
      <c r="BS58" s="94">
        <f>INDEX($BS$45:$BS$48,MATCH(LARGE($CB$45:$CB$48,ROW(A4)),$CB$45:$CB$48,0),1)</f>
        <v>-10</v>
      </c>
      <c r="BT58" s="93"/>
      <c r="BU58" s="93"/>
      <c r="BV58" s="93"/>
      <c r="BW58" s="93"/>
      <c r="BX58" s="206">
        <f>INDEX($BX$45:$BX$48,MATCH(LARGE($CB$45:$CB$48,ROW(A4)),$CB$45:$CB$48,0),1)</f>
        <v>1</v>
      </c>
      <c r="BY58" s="207"/>
      <c r="BZ58" s="207"/>
      <c r="CA58" s="207"/>
      <c r="CB58" s="207"/>
      <c r="CC58" s="207"/>
      <c r="CD58" s="208"/>
      <c r="CE58" s="116"/>
      <c r="CF58" s="56"/>
      <c r="CG58" s="56"/>
      <c r="CH58" s="56"/>
      <c r="CI58" s="56"/>
      <c r="CJ58" s="116"/>
    </row>
    <row r="59" spans="1:88" s="1" customFormat="1" ht="7.5" customHeight="1" x14ac:dyDescent="0.25">
      <c r="A59" s="19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56"/>
      <c r="CG59" s="56"/>
      <c r="CH59" s="56"/>
      <c r="CI59" s="56"/>
      <c r="CJ59" s="116"/>
    </row>
    <row r="60" spans="1:88" s="1" customFormat="1" ht="7.5" customHeigh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9"/>
    </row>
  </sheetData>
  <sheetProtection sheet="1" objects="1" scenarios="1" selectLockedCells="1"/>
  <mergeCells count="352">
    <mergeCell ref="C53:CD53"/>
    <mergeCell ref="C57:G57"/>
    <mergeCell ref="H57:S57"/>
    <mergeCell ref="T57:Y57"/>
    <mergeCell ref="Z57:AJ57"/>
    <mergeCell ref="AK57:AU57"/>
    <mergeCell ref="C56:G56"/>
    <mergeCell ref="H56:S56"/>
    <mergeCell ref="T56:Y56"/>
    <mergeCell ref="Z56:AJ56"/>
    <mergeCell ref="AK56:AU56"/>
    <mergeCell ref="AV56:BF56"/>
    <mergeCell ref="BS56:BW56"/>
    <mergeCell ref="BX56:CD56"/>
    <mergeCell ref="BN56:BR56"/>
    <mergeCell ref="BG54:BR54"/>
    <mergeCell ref="BS54:BW54"/>
    <mergeCell ref="BX54:CD54"/>
    <mergeCell ref="C55:G55"/>
    <mergeCell ref="H55:S55"/>
    <mergeCell ref="T55:Y55"/>
    <mergeCell ref="Z55:AJ55"/>
    <mergeCell ref="AK55:AU55"/>
    <mergeCell ref="AV55:BF55"/>
    <mergeCell ref="A60:CJ60"/>
    <mergeCell ref="BG58:BK58"/>
    <mergeCell ref="BL58:BM58"/>
    <mergeCell ref="BN58:BR58"/>
    <mergeCell ref="BS58:BW58"/>
    <mergeCell ref="BX58:CD58"/>
    <mergeCell ref="B59:CE59"/>
    <mergeCell ref="C58:G58"/>
    <mergeCell ref="H58:S58"/>
    <mergeCell ref="T58:Y58"/>
    <mergeCell ref="Z58:AJ58"/>
    <mergeCell ref="AK58:AU58"/>
    <mergeCell ref="AV58:BF58"/>
    <mergeCell ref="B52:B58"/>
    <mergeCell ref="C52:CD52"/>
    <mergeCell ref="CE52:CE58"/>
    <mergeCell ref="AV57:BF57"/>
    <mergeCell ref="BG57:BK57"/>
    <mergeCell ref="BL57:BM57"/>
    <mergeCell ref="BN57:BR57"/>
    <mergeCell ref="BS57:BW57"/>
    <mergeCell ref="BX57:CD57"/>
    <mergeCell ref="BG56:BK56"/>
    <mergeCell ref="BL56:BM56"/>
    <mergeCell ref="BG55:BK55"/>
    <mergeCell ref="C54:G54"/>
    <mergeCell ref="H54:S54"/>
    <mergeCell ref="T54:Y54"/>
    <mergeCell ref="Z54:AJ54"/>
    <mergeCell ref="AK54:AU54"/>
    <mergeCell ref="AV54:BF54"/>
    <mergeCell ref="BL55:BM55"/>
    <mergeCell ref="BN55:BR55"/>
    <mergeCell ref="BS55:BW55"/>
    <mergeCell ref="BX55:CD55"/>
    <mergeCell ref="B50:CE50"/>
    <mergeCell ref="B51:CE51"/>
    <mergeCell ref="CB47:CD47"/>
    <mergeCell ref="C48:G48"/>
    <mergeCell ref="H48:S48"/>
    <mergeCell ref="T48:Y48"/>
    <mergeCell ref="Z48:AJ48"/>
    <mergeCell ref="AK48:AU48"/>
    <mergeCell ref="AV48:BF48"/>
    <mergeCell ref="BG48:BK48"/>
    <mergeCell ref="BL48:BM48"/>
    <mergeCell ref="BN48:BR48"/>
    <mergeCell ref="AV47:BF47"/>
    <mergeCell ref="BG47:BK47"/>
    <mergeCell ref="BL47:BM47"/>
    <mergeCell ref="BN47:BR47"/>
    <mergeCell ref="BS47:BW47"/>
    <mergeCell ref="BX47:CA47"/>
    <mergeCell ref="C47:G47"/>
    <mergeCell ref="H47:S47"/>
    <mergeCell ref="T47:Y47"/>
    <mergeCell ref="Z47:AJ47"/>
    <mergeCell ref="AK47:AU47"/>
    <mergeCell ref="BS48:BW48"/>
    <mergeCell ref="BX48:CA48"/>
    <mergeCell ref="CB48:CD48"/>
    <mergeCell ref="B49:CE49"/>
    <mergeCell ref="BX45:CA45"/>
    <mergeCell ref="CB45:CD45"/>
    <mergeCell ref="C46:G46"/>
    <mergeCell ref="H46:S46"/>
    <mergeCell ref="T46:Y46"/>
    <mergeCell ref="Z46:AJ46"/>
    <mergeCell ref="AK46:AU46"/>
    <mergeCell ref="AV46:BF46"/>
    <mergeCell ref="BG46:BK46"/>
    <mergeCell ref="BL46:BM46"/>
    <mergeCell ref="BN46:BR46"/>
    <mergeCell ref="BS46:BW46"/>
    <mergeCell ref="BX46:CA46"/>
    <mergeCell ref="CB46:CD46"/>
    <mergeCell ref="B42:B48"/>
    <mergeCell ref="C42:CD42"/>
    <mergeCell ref="CE42:CE48"/>
    <mergeCell ref="C43:CD43"/>
    <mergeCell ref="C44:G44"/>
    <mergeCell ref="H44:S44"/>
    <mergeCell ref="T44:Y44"/>
    <mergeCell ref="CB44:CD44"/>
    <mergeCell ref="C45:G45"/>
    <mergeCell ref="H45:S45"/>
    <mergeCell ref="T45:Y45"/>
    <mergeCell ref="Z45:AJ45"/>
    <mergeCell ref="AK45:AU45"/>
    <mergeCell ref="AV45:BF45"/>
    <mergeCell ref="BG45:BK45"/>
    <mergeCell ref="BL45:BM45"/>
    <mergeCell ref="BN45:BR45"/>
    <mergeCell ref="Z44:AJ44"/>
    <mergeCell ref="AK44:AU44"/>
    <mergeCell ref="AV44:BF44"/>
    <mergeCell ref="BG44:BR44"/>
    <mergeCell ref="BS44:BW44"/>
    <mergeCell ref="BX44:CA44"/>
    <mergeCell ref="BS45:BW45"/>
    <mergeCell ref="AP37:AV37"/>
    <mergeCell ref="AW37:BM37"/>
    <mergeCell ref="BN37:BT37"/>
    <mergeCell ref="BU37:BW37"/>
    <mergeCell ref="BX37:CD37"/>
    <mergeCell ref="AM37:AO37"/>
    <mergeCell ref="B39:CE39"/>
    <mergeCell ref="B40:CE40"/>
    <mergeCell ref="B41:CE41"/>
    <mergeCell ref="BU36:BW36"/>
    <mergeCell ref="BX36:CD36"/>
    <mergeCell ref="BD35:BF35"/>
    <mergeCell ref="BG35:BM35"/>
    <mergeCell ref="BN35:BT35"/>
    <mergeCell ref="BU35:BW35"/>
    <mergeCell ref="BX35:CD35"/>
    <mergeCell ref="AW35:BC35"/>
    <mergeCell ref="C38:N38"/>
    <mergeCell ref="O38:U38"/>
    <mergeCell ref="V38:X38"/>
    <mergeCell ref="Y38:AE38"/>
    <mergeCell ref="AF38:AL38"/>
    <mergeCell ref="C37:N37"/>
    <mergeCell ref="O37:U37"/>
    <mergeCell ref="V37:X37"/>
    <mergeCell ref="Y37:AE37"/>
    <mergeCell ref="AF37:AL37"/>
    <mergeCell ref="AM38:AO38"/>
    <mergeCell ref="AP38:AV38"/>
    <mergeCell ref="AW38:BC38"/>
    <mergeCell ref="BD38:BF38"/>
    <mergeCell ref="BG38:BM38"/>
    <mergeCell ref="BN38:CD38"/>
    <mergeCell ref="B31:CE31"/>
    <mergeCell ref="B32:B38"/>
    <mergeCell ref="C32:CD32"/>
    <mergeCell ref="CE32:CE38"/>
    <mergeCell ref="C33:CD33"/>
    <mergeCell ref="C34:N34"/>
    <mergeCell ref="O34:AE34"/>
    <mergeCell ref="AF34:AV34"/>
    <mergeCell ref="AW34:BM34"/>
    <mergeCell ref="BN34:CD34"/>
    <mergeCell ref="C36:N36"/>
    <mergeCell ref="O36:U36"/>
    <mergeCell ref="V36:X36"/>
    <mergeCell ref="Y36:AE36"/>
    <mergeCell ref="AF36:AV36"/>
    <mergeCell ref="C35:N35"/>
    <mergeCell ref="O35:AE35"/>
    <mergeCell ref="AF35:AL35"/>
    <mergeCell ref="AM35:AO35"/>
    <mergeCell ref="AP35:AV35"/>
    <mergeCell ref="AW36:BC36"/>
    <mergeCell ref="BD36:BF36"/>
    <mergeCell ref="BG36:BM36"/>
    <mergeCell ref="BN36:BT36"/>
    <mergeCell ref="BZ28:CD28"/>
    <mergeCell ref="B29:CE29"/>
    <mergeCell ref="B30:CE30"/>
    <mergeCell ref="BB27:BP27"/>
    <mergeCell ref="BR27:BV27"/>
    <mergeCell ref="BW27:BY27"/>
    <mergeCell ref="BZ27:CD27"/>
    <mergeCell ref="H28:K28"/>
    <mergeCell ref="M28:Q28"/>
    <mergeCell ref="S28:W28"/>
    <mergeCell ref="Y28:AH28"/>
    <mergeCell ref="AJ28:AX28"/>
    <mergeCell ref="AY28:BA28"/>
    <mergeCell ref="H27:K27"/>
    <mergeCell ref="M27:Q27"/>
    <mergeCell ref="S27:W27"/>
    <mergeCell ref="Y27:AH27"/>
    <mergeCell ref="AJ27:AX27"/>
    <mergeCell ref="AY27:BA27"/>
    <mergeCell ref="BB28:BP28"/>
    <mergeCell ref="BR28:BV28"/>
    <mergeCell ref="BW28:BY28"/>
    <mergeCell ref="AY24:BA24"/>
    <mergeCell ref="AY23:BA23"/>
    <mergeCell ref="BB23:BP23"/>
    <mergeCell ref="BQ23:BQ28"/>
    <mergeCell ref="BB25:BP25"/>
    <mergeCell ref="BR25:BV25"/>
    <mergeCell ref="BW25:BY25"/>
    <mergeCell ref="BZ25:CD25"/>
    <mergeCell ref="H26:K26"/>
    <mergeCell ref="M26:Q26"/>
    <mergeCell ref="S26:W26"/>
    <mergeCell ref="Y26:AH26"/>
    <mergeCell ref="AJ26:AX26"/>
    <mergeCell ref="AY26:BA26"/>
    <mergeCell ref="H25:K25"/>
    <mergeCell ref="M25:Q25"/>
    <mergeCell ref="S25:W25"/>
    <mergeCell ref="Y25:AH25"/>
    <mergeCell ref="AJ25:AX25"/>
    <mergeCell ref="AY25:BA25"/>
    <mergeCell ref="BB26:BP26"/>
    <mergeCell ref="BR26:BV26"/>
    <mergeCell ref="BW26:BY26"/>
    <mergeCell ref="BZ26:CD26"/>
    <mergeCell ref="C22:CD22"/>
    <mergeCell ref="C23:F28"/>
    <mergeCell ref="G23:G28"/>
    <mergeCell ref="H23:K23"/>
    <mergeCell ref="L23:L28"/>
    <mergeCell ref="M23:Q23"/>
    <mergeCell ref="BR23:BV23"/>
    <mergeCell ref="BW23:BY23"/>
    <mergeCell ref="BZ23:CD23"/>
    <mergeCell ref="BB24:BP24"/>
    <mergeCell ref="BR24:BV24"/>
    <mergeCell ref="BW24:BY24"/>
    <mergeCell ref="BZ24:CD24"/>
    <mergeCell ref="R23:R28"/>
    <mergeCell ref="S23:W23"/>
    <mergeCell ref="X23:X28"/>
    <mergeCell ref="Y23:AH23"/>
    <mergeCell ref="AI23:AI28"/>
    <mergeCell ref="AJ23:AX23"/>
    <mergeCell ref="H24:K24"/>
    <mergeCell ref="M24:Q24"/>
    <mergeCell ref="S24:W24"/>
    <mergeCell ref="Y24:AH24"/>
    <mergeCell ref="AJ24:AX24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X16:X21"/>
    <mergeCell ref="Y16:AH16"/>
    <mergeCell ref="AI16:AI21"/>
    <mergeCell ref="AJ16:AX16"/>
    <mergeCell ref="H17:K17"/>
    <mergeCell ref="M17:Q17"/>
    <mergeCell ref="S17:W17"/>
    <mergeCell ref="Y17:AH17"/>
    <mergeCell ref="AJ17:AX17"/>
    <mergeCell ref="H19:K19"/>
    <mergeCell ref="M19:Q19"/>
    <mergeCell ref="S19:W19"/>
    <mergeCell ref="Y19:AH19"/>
    <mergeCell ref="AJ19:AX19"/>
    <mergeCell ref="AY19:BA19"/>
    <mergeCell ref="H18:K18"/>
    <mergeCell ref="M18:Q18"/>
    <mergeCell ref="S18:W18"/>
    <mergeCell ref="Y18:AH18"/>
    <mergeCell ref="AJ18:AX18"/>
    <mergeCell ref="AY18:BA18"/>
    <mergeCell ref="M16:Q16"/>
    <mergeCell ref="BR16:BV16"/>
    <mergeCell ref="BW16:BY16"/>
    <mergeCell ref="BZ16:CD16"/>
    <mergeCell ref="BB17:BP17"/>
    <mergeCell ref="AY17:BA17"/>
    <mergeCell ref="AY16:BA16"/>
    <mergeCell ref="BB16:BP16"/>
    <mergeCell ref="BQ16:BQ21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AY20:BA20"/>
    <mergeCell ref="BB20:BP20"/>
    <mergeCell ref="BR20:BV20"/>
    <mergeCell ref="BW20:BY20"/>
    <mergeCell ref="BZ20:CD20"/>
    <mergeCell ref="BZ21:CD21"/>
    <mergeCell ref="A1:CJ1"/>
    <mergeCell ref="B2:CE2"/>
    <mergeCell ref="CJ2:CJ59"/>
    <mergeCell ref="B3:CE3"/>
    <mergeCell ref="B4:CE4"/>
    <mergeCell ref="B5:B8"/>
    <mergeCell ref="C5:CD5"/>
    <mergeCell ref="CE5:CE8"/>
    <mergeCell ref="C6:CD6"/>
    <mergeCell ref="C7:N7"/>
    <mergeCell ref="O7:AE7"/>
    <mergeCell ref="AF7:AV7"/>
    <mergeCell ref="AW7:BM7"/>
    <mergeCell ref="BN7:CD7"/>
    <mergeCell ref="C8:N8"/>
    <mergeCell ref="O8:AE8"/>
    <mergeCell ref="AF8:AV8"/>
    <mergeCell ref="AW8:BM8"/>
    <mergeCell ref="BN8:CD8"/>
    <mergeCell ref="H20:K20"/>
    <mergeCell ref="M20:Q20"/>
    <mergeCell ref="S20:W20"/>
    <mergeCell ref="Y20:AH20"/>
    <mergeCell ref="AJ20:AX20"/>
    <mergeCell ref="B9:CE9"/>
    <mergeCell ref="B10:CE10"/>
    <mergeCell ref="B11:CE11"/>
    <mergeCell ref="B12:B28"/>
    <mergeCell ref="C12:CD12"/>
    <mergeCell ref="BR17:BV17"/>
    <mergeCell ref="BW17:BY17"/>
    <mergeCell ref="BZ17:CD17"/>
    <mergeCell ref="R16:R21"/>
    <mergeCell ref="S16:W16"/>
    <mergeCell ref="CE12:CE2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1"/>
    <mergeCell ref="G16:G21"/>
    <mergeCell ref="H16:K16"/>
    <mergeCell ref="L16:L2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90"/>
  <sheetViews>
    <sheetView showGridLines="0" showRowColHeaders="0" zoomScaleNormal="100" workbookViewId="0">
      <selection activeCell="B2" sqref="B2:CE2"/>
    </sheetView>
  </sheetViews>
  <sheetFormatPr baseColWidth="10" defaultColWidth="1.42578125" defaultRowHeight="11.25" x14ac:dyDescent="0.25"/>
  <cols>
    <col min="1" max="84" width="1.42578125" style="8" customWidth="1"/>
    <col min="85" max="88" width="1.42578125" style="1" hidden="1" customWidth="1"/>
    <col min="89" max="129" width="1.42578125" style="8" customWidth="1"/>
    <col min="130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4"/>
    </row>
    <row r="2" spans="1:88" s="12" customFormat="1" ht="26.25" customHeight="1" x14ac:dyDescent="0.25">
      <c r="A2" s="17"/>
      <c r="B2" s="121" t="s">
        <v>113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00"/>
      <c r="CG2" s="11"/>
      <c r="CH2" s="11"/>
      <c r="CI2" s="11"/>
      <c r="CJ2" s="11"/>
    </row>
    <row r="3" spans="1:88" ht="11.25" customHeight="1" x14ac:dyDescent="0.25">
      <c r="A3" s="1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100"/>
    </row>
    <row r="4" spans="1:88" ht="7.5" customHeight="1" x14ac:dyDescent="0.25">
      <c r="A4" s="17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F4" s="100"/>
    </row>
    <row r="5" spans="1:88" s="13" customFormat="1" ht="15" customHeight="1" x14ac:dyDescent="0.25">
      <c r="A5" s="17"/>
      <c r="B5" s="122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23"/>
      <c r="CF5" s="100"/>
      <c r="CG5" s="2"/>
      <c r="CH5" s="2"/>
      <c r="CI5" s="2"/>
      <c r="CJ5" s="2"/>
    </row>
    <row r="6" spans="1:88" ht="7.5" customHeight="1" x14ac:dyDescent="0.25">
      <c r="A6" s="17"/>
      <c r="B6" s="12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23"/>
      <c r="CF6" s="100"/>
    </row>
    <row r="7" spans="1:88" s="9" customFormat="1" ht="11.25" customHeight="1" x14ac:dyDescent="0.25">
      <c r="A7" s="17"/>
      <c r="B7" s="122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  <c r="Q7" s="131" t="s">
        <v>103</v>
      </c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 t="s">
        <v>104</v>
      </c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 t="s">
        <v>105</v>
      </c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 t="s">
        <v>106</v>
      </c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 t="s">
        <v>107</v>
      </c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 t="s">
        <v>108</v>
      </c>
      <c r="BU7" s="124"/>
      <c r="BV7" s="124"/>
      <c r="BW7" s="124"/>
      <c r="BX7" s="124"/>
      <c r="BY7" s="124"/>
      <c r="BZ7" s="124"/>
      <c r="CA7" s="124"/>
      <c r="CB7" s="124"/>
      <c r="CC7" s="124"/>
      <c r="CD7" s="125"/>
      <c r="CE7" s="123"/>
      <c r="CF7" s="100"/>
      <c r="CG7" s="3"/>
      <c r="CH7" s="3"/>
      <c r="CI7" s="3"/>
      <c r="CJ7" s="3"/>
    </row>
    <row r="8" spans="1:88" ht="11.25" customHeight="1" x14ac:dyDescent="0.25">
      <c r="A8" s="17"/>
      <c r="B8" s="122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  <c r="Q8" s="126" t="s">
        <v>69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8" t="s">
        <v>28</v>
      </c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8" t="s">
        <v>30</v>
      </c>
      <c r="AN8" s="127"/>
      <c r="AO8" s="127"/>
      <c r="AP8" s="127"/>
      <c r="AQ8" s="127"/>
      <c r="AR8" s="127"/>
      <c r="AS8" s="127"/>
      <c r="AT8" s="127"/>
      <c r="AU8" s="127"/>
      <c r="AV8" s="127"/>
      <c r="AW8" s="129"/>
      <c r="AX8" s="128" t="s">
        <v>29</v>
      </c>
      <c r="AY8" s="127"/>
      <c r="AZ8" s="127"/>
      <c r="BA8" s="127"/>
      <c r="BB8" s="127"/>
      <c r="BC8" s="127"/>
      <c r="BD8" s="127"/>
      <c r="BE8" s="127"/>
      <c r="BF8" s="127"/>
      <c r="BG8" s="127"/>
      <c r="BH8" s="129"/>
      <c r="BI8" s="127" t="s">
        <v>66</v>
      </c>
      <c r="BJ8" s="127"/>
      <c r="BK8" s="127"/>
      <c r="BL8" s="127"/>
      <c r="BM8" s="127"/>
      <c r="BN8" s="127"/>
      <c r="BO8" s="127"/>
      <c r="BP8" s="127"/>
      <c r="BQ8" s="127"/>
      <c r="BR8" s="127"/>
      <c r="BS8" s="129"/>
      <c r="BT8" s="127" t="s">
        <v>67</v>
      </c>
      <c r="BU8" s="127"/>
      <c r="BV8" s="127"/>
      <c r="BW8" s="127"/>
      <c r="BX8" s="127"/>
      <c r="BY8" s="127"/>
      <c r="BZ8" s="127"/>
      <c r="CA8" s="127"/>
      <c r="CB8" s="127"/>
      <c r="CC8" s="127"/>
      <c r="CD8" s="130"/>
      <c r="CE8" s="123"/>
      <c r="CF8" s="100"/>
    </row>
    <row r="9" spans="1:88" ht="7.5" customHeight="1" x14ac:dyDescent="0.25">
      <c r="A9" s="17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F9" s="100"/>
    </row>
    <row r="10" spans="1:88" ht="11.25" customHeight="1" x14ac:dyDescent="0.25">
      <c r="A10" s="17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00"/>
    </row>
    <row r="11" spans="1:88" ht="7.5" customHeight="1" x14ac:dyDescent="0.25">
      <c r="A11" s="17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F11" s="100"/>
    </row>
    <row r="12" spans="1:88" ht="15" customHeight="1" x14ac:dyDescent="0.25">
      <c r="A12" s="17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00"/>
    </row>
    <row r="13" spans="1:88" ht="7.5" customHeight="1" x14ac:dyDescent="0.25">
      <c r="A13" s="17"/>
      <c r="B13" s="115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6"/>
      <c r="CF13" s="100"/>
    </row>
    <row r="14" spans="1:88" s="9" customFormat="1" ht="11.25" customHeight="1" x14ac:dyDescent="0.25">
      <c r="A14" s="17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4"/>
      <c r="M14" s="73" t="s">
        <v>8</v>
      </c>
      <c r="N14" s="74"/>
      <c r="O14" s="74"/>
      <c r="P14" s="74"/>
      <c r="Q14" s="75"/>
      <c r="R14" s="14"/>
      <c r="S14" s="73" t="s">
        <v>9</v>
      </c>
      <c r="T14" s="74"/>
      <c r="U14" s="74"/>
      <c r="V14" s="74"/>
      <c r="W14" s="75"/>
      <c r="X14" s="14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4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4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100"/>
      <c r="CG14" s="3" t="s">
        <v>16</v>
      </c>
      <c r="CH14" s="3" t="s">
        <v>23</v>
      </c>
      <c r="CI14" s="3" t="s">
        <v>18</v>
      </c>
      <c r="CJ14" s="3" t="s">
        <v>24</v>
      </c>
    </row>
    <row r="15" spans="1:88" ht="7.5" customHeight="1" x14ac:dyDescent="0.25">
      <c r="A15" s="17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00"/>
    </row>
    <row r="16" spans="1:88" ht="11.25" customHeight="1" x14ac:dyDescent="0.25">
      <c r="A16" s="17"/>
      <c r="B16" s="115"/>
      <c r="C16" s="142" t="s">
        <v>7</v>
      </c>
      <c r="D16" s="143"/>
      <c r="E16" s="143"/>
      <c r="F16" s="144"/>
      <c r="G16" s="151"/>
      <c r="H16" s="79">
        <v>1</v>
      </c>
      <c r="I16" s="80"/>
      <c r="J16" s="80"/>
      <c r="K16" s="81"/>
      <c r="L16" s="152"/>
      <c r="M16" s="153" t="s">
        <v>112</v>
      </c>
      <c r="N16" s="154"/>
      <c r="O16" s="154"/>
      <c r="P16" s="154"/>
      <c r="Q16" s="155"/>
      <c r="R16" s="152"/>
      <c r="S16" s="158">
        <v>0.85416666666666663</v>
      </c>
      <c r="T16" s="154"/>
      <c r="U16" s="154"/>
      <c r="V16" s="154"/>
      <c r="W16" s="155"/>
      <c r="X16" s="152"/>
      <c r="Y16" s="153" t="s">
        <v>114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52"/>
      <c r="AJ16" s="159" t="str">
        <f>$Q$8 &amp; " "</f>
        <v xml:space="preserve">Ratze </v>
      </c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80" t="s">
        <v>2</v>
      </c>
      <c r="AZ16" s="80"/>
      <c r="BA16" s="80"/>
      <c r="BB16" s="156" t="str">
        <f>" " &amp; $AB$8</f>
        <v xml:space="preserve"> Patrick</v>
      </c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7"/>
      <c r="BQ16" s="152"/>
      <c r="BR16" s="153">
        <v>6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1</v>
      </c>
      <c r="CA16" s="154"/>
      <c r="CB16" s="154"/>
      <c r="CC16" s="154"/>
      <c r="CD16" s="155"/>
      <c r="CE16" s="116"/>
      <c r="CF16" s="100"/>
      <c r="CG16" s="1">
        <f>IF(AND(ISNUMBER(BR16),ISNUMBER(BZ16)),1,0)</f>
        <v>1</v>
      </c>
      <c r="CH16" s="1">
        <f>IF(OR(ISBLANK(BR16),ISBLANK(BZ16)),0,IF(BR16&gt;BZ16,1,0))</f>
        <v>1</v>
      </c>
      <c r="CI16" s="1">
        <f>IF(OR(ISBLANK(BR16),ISBLANK(BZ16)),0,IF(BR16=BZ16,1,0))</f>
        <v>0</v>
      </c>
      <c r="CJ16" s="1">
        <f>IF(OR(ISBLANK(BR16),ISBLANK(BZ16)),0,IF(BR16&lt;BZ16,1,0))</f>
        <v>0</v>
      </c>
    </row>
    <row r="17" spans="1:88" ht="11.25" customHeight="1" x14ac:dyDescent="0.25">
      <c r="A17" s="17"/>
      <c r="B17" s="115"/>
      <c r="C17" s="145"/>
      <c r="D17" s="146"/>
      <c r="E17" s="146"/>
      <c r="F17" s="147"/>
      <c r="G17" s="151"/>
      <c r="H17" s="79">
        <f>H16+1</f>
        <v>2</v>
      </c>
      <c r="I17" s="80"/>
      <c r="J17" s="80"/>
      <c r="K17" s="81"/>
      <c r="L17" s="152"/>
      <c r="M17" s="79" t="str">
        <f>$M$16</f>
        <v>11.8.</v>
      </c>
      <c r="N17" s="80"/>
      <c r="O17" s="80"/>
      <c r="P17" s="80"/>
      <c r="Q17" s="81"/>
      <c r="R17" s="152"/>
      <c r="S17" s="161">
        <f>S16</f>
        <v>0.85416666666666663</v>
      </c>
      <c r="T17" s="80"/>
      <c r="U17" s="80"/>
      <c r="V17" s="80"/>
      <c r="W17" s="81"/>
      <c r="X17" s="152"/>
      <c r="Y17" s="153" t="s">
        <v>115</v>
      </c>
      <c r="Z17" s="154"/>
      <c r="AA17" s="154"/>
      <c r="AB17" s="154"/>
      <c r="AC17" s="154"/>
      <c r="AD17" s="154"/>
      <c r="AE17" s="154"/>
      <c r="AF17" s="154"/>
      <c r="AG17" s="154"/>
      <c r="AH17" s="155"/>
      <c r="AI17" s="152"/>
      <c r="AJ17" s="159" t="str">
        <f>$AM$8 &amp; " "</f>
        <v xml:space="preserve">Christoph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0" t="s">
        <v>2</v>
      </c>
      <c r="AZ17" s="80"/>
      <c r="BA17" s="80"/>
      <c r="BB17" s="156" t="str">
        <f>" " &amp; $AX$8</f>
        <v xml:space="preserve"> Markus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7"/>
      <c r="BQ17" s="152"/>
      <c r="BR17" s="153">
        <v>1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2</v>
      </c>
      <c r="CA17" s="154"/>
      <c r="CB17" s="154"/>
      <c r="CC17" s="154"/>
      <c r="CD17" s="155"/>
      <c r="CE17" s="116"/>
      <c r="CF17" s="100"/>
      <c r="CG17" s="1">
        <f t="shared" ref="CG17:CG30" si="0">IF(AND(ISNUMBER(BR17),ISNUMBER(BZ17)),1,0)</f>
        <v>1</v>
      </c>
      <c r="CH17" s="1">
        <f t="shared" ref="CH17:CH30" si="1">IF(OR(ISBLANK(BR17),ISBLANK(BZ17)),0,IF(BR17&gt;BZ17,1,0))</f>
        <v>0</v>
      </c>
      <c r="CI17" s="1">
        <f t="shared" ref="CI17:CI30" si="2">IF(OR(ISBLANK(BR17),ISBLANK(BZ17)),0,IF(BR17=BZ17,1,0))</f>
        <v>0</v>
      </c>
      <c r="CJ17" s="1">
        <f t="shared" ref="CJ17:CJ30" si="3">IF(OR(ISBLANK(BR17),ISBLANK(BZ17)),0,IF(BR17&lt;BZ17,1,0))</f>
        <v>1</v>
      </c>
    </row>
    <row r="18" spans="1:88" ht="11.25" customHeight="1" x14ac:dyDescent="0.25">
      <c r="A18" s="17"/>
      <c r="B18" s="115"/>
      <c r="C18" s="145"/>
      <c r="D18" s="146"/>
      <c r="E18" s="146"/>
      <c r="F18" s="147"/>
      <c r="G18" s="151"/>
      <c r="H18" s="79">
        <f t="shared" ref="H18:H30" si="4">H17+1</f>
        <v>3</v>
      </c>
      <c r="I18" s="80"/>
      <c r="J18" s="80"/>
      <c r="K18" s="81"/>
      <c r="L18" s="152"/>
      <c r="M18" s="79" t="str">
        <f t="shared" ref="M18:M30" si="5">$M$16</f>
        <v>11.8.</v>
      </c>
      <c r="N18" s="80"/>
      <c r="O18" s="80"/>
      <c r="P18" s="80"/>
      <c r="Q18" s="81"/>
      <c r="R18" s="152"/>
      <c r="S18" s="161">
        <f t="shared" ref="S18:S30" si="6">S16+$C$14</f>
        <v>0.86249999999999993</v>
      </c>
      <c r="T18" s="80"/>
      <c r="U18" s="80"/>
      <c r="V18" s="80"/>
      <c r="W18" s="81"/>
      <c r="X18" s="152"/>
      <c r="Y18" s="79" t="str">
        <f>$Y$16</f>
        <v>Fernseher links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52"/>
      <c r="AJ18" s="159" t="str">
        <f>$BI$8 &amp; " "</f>
        <v xml:space="preserve">Jule </v>
      </c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80" t="s">
        <v>2</v>
      </c>
      <c r="AZ18" s="80"/>
      <c r="BA18" s="80"/>
      <c r="BB18" s="156" t="str">
        <f>" " &amp; $BT$8</f>
        <v xml:space="preserve"> Schmiddi</v>
      </c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7"/>
      <c r="BQ18" s="152"/>
      <c r="BR18" s="153">
        <v>2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1</v>
      </c>
      <c r="CA18" s="154"/>
      <c r="CB18" s="154"/>
      <c r="CC18" s="154"/>
      <c r="CD18" s="155"/>
      <c r="CE18" s="116"/>
      <c r="CF18" s="100"/>
      <c r="CG18" s="1">
        <f t="shared" si="0"/>
        <v>1</v>
      </c>
      <c r="CH18" s="1">
        <f t="shared" si="1"/>
        <v>1</v>
      </c>
      <c r="CI18" s="1">
        <f t="shared" si="2"/>
        <v>0</v>
      </c>
      <c r="CJ18" s="1">
        <f t="shared" si="3"/>
        <v>0</v>
      </c>
    </row>
    <row r="19" spans="1:88" ht="11.25" customHeight="1" x14ac:dyDescent="0.25">
      <c r="A19" s="17"/>
      <c r="B19" s="115"/>
      <c r="C19" s="145"/>
      <c r="D19" s="146"/>
      <c r="E19" s="146"/>
      <c r="F19" s="147"/>
      <c r="G19" s="151"/>
      <c r="H19" s="79">
        <f t="shared" si="4"/>
        <v>4</v>
      </c>
      <c r="I19" s="80"/>
      <c r="J19" s="80"/>
      <c r="K19" s="81"/>
      <c r="L19" s="152"/>
      <c r="M19" s="79" t="str">
        <f t="shared" si="5"/>
        <v>11.8.</v>
      </c>
      <c r="N19" s="80"/>
      <c r="O19" s="80"/>
      <c r="P19" s="80"/>
      <c r="Q19" s="81"/>
      <c r="R19" s="152"/>
      <c r="S19" s="161">
        <f t="shared" si="6"/>
        <v>0.86249999999999993</v>
      </c>
      <c r="T19" s="80"/>
      <c r="U19" s="80"/>
      <c r="V19" s="80"/>
      <c r="W19" s="81"/>
      <c r="X19" s="152"/>
      <c r="Y19" s="79" t="str">
        <f>$Y$17</f>
        <v>Fernseher rechts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52"/>
      <c r="AJ19" s="159" t="str">
        <f>$Q$8 &amp; " "</f>
        <v xml:space="preserve">Ratze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0" t="s">
        <v>2</v>
      </c>
      <c r="AZ19" s="80"/>
      <c r="BA19" s="80"/>
      <c r="BB19" s="156" t="str">
        <f>" " &amp; $AM$8</f>
        <v xml:space="preserve"> Christoph</v>
      </c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7"/>
      <c r="BQ19" s="152"/>
      <c r="BR19" s="153">
        <v>2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4</v>
      </c>
      <c r="CA19" s="154"/>
      <c r="CB19" s="154"/>
      <c r="CC19" s="154"/>
      <c r="CD19" s="155"/>
      <c r="CE19" s="116"/>
      <c r="CF19" s="100"/>
      <c r="CG19" s="1">
        <f t="shared" si="0"/>
        <v>1</v>
      </c>
      <c r="CH19" s="1">
        <f t="shared" si="1"/>
        <v>0</v>
      </c>
      <c r="CI19" s="1">
        <f t="shared" si="2"/>
        <v>0</v>
      </c>
      <c r="CJ19" s="1">
        <f t="shared" si="3"/>
        <v>1</v>
      </c>
    </row>
    <row r="20" spans="1:88" ht="11.25" customHeight="1" x14ac:dyDescent="0.25">
      <c r="A20" s="17"/>
      <c r="B20" s="115"/>
      <c r="C20" s="145"/>
      <c r="D20" s="146"/>
      <c r="E20" s="146"/>
      <c r="F20" s="147"/>
      <c r="G20" s="151"/>
      <c r="H20" s="79">
        <f t="shared" si="4"/>
        <v>5</v>
      </c>
      <c r="I20" s="80"/>
      <c r="J20" s="80"/>
      <c r="K20" s="81"/>
      <c r="L20" s="152"/>
      <c r="M20" s="79" t="str">
        <f t="shared" si="5"/>
        <v>11.8.</v>
      </c>
      <c r="N20" s="80"/>
      <c r="O20" s="80"/>
      <c r="P20" s="80"/>
      <c r="Q20" s="81"/>
      <c r="R20" s="152"/>
      <c r="S20" s="161">
        <f t="shared" si="6"/>
        <v>0.87083333333333324</v>
      </c>
      <c r="T20" s="80"/>
      <c r="U20" s="80"/>
      <c r="V20" s="80"/>
      <c r="W20" s="81"/>
      <c r="X20" s="152"/>
      <c r="Y20" s="79" t="str">
        <f>$Y$16</f>
        <v>Fernseher links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52"/>
      <c r="AJ20" s="159" t="str">
        <f>$AB$8 &amp; " "</f>
        <v xml:space="preserve">Patrick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0" t="s">
        <v>2</v>
      </c>
      <c r="AZ20" s="80"/>
      <c r="BA20" s="80"/>
      <c r="BB20" s="156" t="str">
        <f>" " &amp; $BI$8</f>
        <v xml:space="preserve"> Jule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52"/>
      <c r="BR20" s="153">
        <v>1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1</v>
      </c>
      <c r="CA20" s="154"/>
      <c r="CB20" s="154"/>
      <c r="CC20" s="154"/>
      <c r="CD20" s="155"/>
      <c r="CE20" s="116"/>
      <c r="CF20" s="100"/>
      <c r="CG20" s="1">
        <f t="shared" si="0"/>
        <v>1</v>
      </c>
      <c r="CH20" s="1">
        <f t="shared" si="1"/>
        <v>0</v>
      </c>
      <c r="CI20" s="1">
        <f t="shared" si="2"/>
        <v>1</v>
      </c>
      <c r="CJ20" s="1">
        <f t="shared" si="3"/>
        <v>0</v>
      </c>
    </row>
    <row r="21" spans="1:88" ht="11.25" customHeight="1" x14ac:dyDescent="0.25">
      <c r="A21" s="17"/>
      <c r="B21" s="115"/>
      <c r="C21" s="145"/>
      <c r="D21" s="146"/>
      <c r="E21" s="146"/>
      <c r="F21" s="147"/>
      <c r="G21" s="151"/>
      <c r="H21" s="79">
        <f t="shared" si="4"/>
        <v>6</v>
      </c>
      <c r="I21" s="80"/>
      <c r="J21" s="80"/>
      <c r="K21" s="81"/>
      <c r="L21" s="152"/>
      <c r="M21" s="79" t="str">
        <f t="shared" si="5"/>
        <v>11.8.</v>
      </c>
      <c r="N21" s="80"/>
      <c r="O21" s="80"/>
      <c r="P21" s="80"/>
      <c r="Q21" s="81"/>
      <c r="R21" s="152"/>
      <c r="S21" s="161">
        <f t="shared" si="6"/>
        <v>0.87083333333333324</v>
      </c>
      <c r="T21" s="80"/>
      <c r="U21" s="80"/>
      <c r="V21" s="80"/>
      <c r="W21" s="81"/>
      <c r="X21" s="152"/>
      <c r="Y21" s="79" t="str">
        <f>$Y$17</f>
        <v>Fernseher rechts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52"/>
      <c r="AJ21" s="159" t="str">
        <f>$AX$8 &amp; " "</f>
        <v xml:space="preserve">Markus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0" t="s">
        <v>2</v>
      </c>
      <c r="AZ21" s="80"/>
      <c r="BA21" s="80"/>
      <c r="BB21" s="156" t="str">
        <f>" " &amp; $BT$8</f>
        <v xml:space="preserve"> Schmiddi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7"/>
      <c r="BQ21" s="152"/>
      <c r="BR21" s="153">
        <v>1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2</v>
      </c>
      <c r="CA21" s="154"/>
      <c r="CB21" s="154"/>
      <c r="CC21" s="154"/>
      <c r="CD21" s="155"/>
      <c r="CE21" s="116"/>
      <c r="CF21" s="100"/>
      <c r="CG21" s="1">
        <f t="shared" si="0"/>
        <v>1</v>
      </c>
      <c r="CH21" s="1">
        <f t="shared" si="1"/>
        <v>0</v>
      </c>
      <c r="CI21" s="1">
        <f t="shared" si="2"/>
        <v>0</v>
      </c>
      <c r="CJ21" s="1">
        <f t="shared" si="3"/>
        <v>1</v>
      </c>
    </row>
    <row r="22" spans="1:88" ht="11.25" customHeight="1" x14ac:dyDescent="0.25">
      <c r="A22" s="17"/>
      <c r="B22" s="115"/>
      <c r="C22" s="145"/>
      <c r="D22" s="146"/>
      <c r="E22" s="146"/>
      <c r="F22" s="147"/>
      <c r="G22" s="151"/>
      <c r="H22" s="79">
        <f t="shared" si="4"/>
        <v>7</v>
      </c>
      <c r="I22" s="80"/>
      <c r="J22" s="80"/>
      <c r="K22" s="81"/>
      <c r="L22" s="152"/>
      <c r="M22" s="79" t="str">
        <f t="shared" si="5"/>
        <v>11.8.</v>
      </c>
      <c r="N22" s="80"/>
      <c r="O22" s="80"/>
      <c r="P22" s="80"/>
      <c r="Q22" s="81"/>
      <c r="R22" s="152"/>
      <c r="S22" s="161">
        <f t="shared" si="6"/>
        <v>0.87916666666666654</v>
      </c>
      <c r="T22" s="80"/>
      <c r="U22" s="80"/>
      <c r="V22" s="80"/>
      <c r="W22" s="81"/>
      <c r="X22" s="152"/>
      <c r="Y22" s="79" t="str">
        <f>$Y$16</f>
        <v>Fernseher links</v>
      </c>
      <c r="Z22" s="80"/>
      <c r="AA22" s="80"/>
      <c r="AB22" s="80"/>
      <c r="AC22" s="80"/>
      <c r="AD22" s="80"/>
      <c r="AE22" s="80"/>
      <c r="AF22" s="80"/>
      <c r="AG22" s="80"/>
      <c r="AH22" s="81"/>
      <c r="AI22" s="152"/>
      <c r="AJ22" s="159" t="str">
        <f>$BI$8 &amp; " "</f>
        <v xml:space="preserve">Jule </v>
      </c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80" t="s">
        <v>2</v>
      </c>
      <c r="AZ22" s="80"/>
      <c r="BA22" s="80"/>
      <c r="BB22" s="156" t="str">
        <f>" " &amp; $Q$8</f>
        <v xml:space="preserve"> Ratze</v>
      </c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7"/>
      <c r="BQ22" s="152"/>
      <c r="BR22" s="153">
        <v>1</v>
      </c>
      <c r="BS22" s="154"/>
      <c r="BT22" s="154"/>
      <c r="BU22" s="154"/>
      <c r="BV22" s="154"/>
      <c r="BW22" s="80" t="s">
        <v>2</v>
      </c>
      <c r="BX22" s="80"/>
      <c r="BY22" s="80"/>
      <c r="BZ22" s="154">
        <v>4</v>
      </c>
      <c r="CA22" s="154"/>
      <c r="CB22" s="154"/>
      <c r="CC22" s="154"/>
      <c r="CD22" s="155"/>
      <c r="CE22" s="116"/>
      <c r="CF22" s="100"/>
      <c r="CG22" s="1">
        <f t="shared" si="0"/>
        <v>1</v>
      </c>
      <c r="CH22" s="1">
        <f t="shared" si="1"/>
        <v>0</v>
      </c>
      <c r="CI22" s="1">
        <f t="shared" si="2"/>
        <v>0</v>
      </c>
      <c r="CJ22" s="1">
        <f t="shared" si="3"/>
        <v>1</v>
      </c>
    </row>
    <row r="23" spans="1:88" ht="11.25" customHeight="1" x14ac:dyDescent="0.25">
      <c r="A23" s="17"/>
      <c r="B23" s="115"/>
      <c r="C23" s="145"/>
      <c r="D23" s="146"/>
      <c r="E23" s="146"/>
      <c r="F23" s="147"/>
      <c r="G23" s="151"/>
      <c r="H23" s="79">
        <f t="shared" si="4"/>
        <v>8</v>
      </c>
      <c r="I23" s="80"/>
      <c r="J23" s="80"/>
      <c r="K23" s="81"/>
      <c r="L23" s="152"/>
      <c r="M23" s="79" t="str">
        <f t="shared" si="5"/>
        <v>11.8.</v>
      </c>
      <c r="N23" s="80"/>
      <c r="O23" s="80"/>
      <c r="P23" s="80"/>
      <c r="Q23" s="81"/>
      <c r="R23" s="152"/>
      <c r="S23" s="161">
        <f t="shared" si="6"/>
        <v>0.87916666666666654</v>
      </c>
      <c r="T23" s="80"/>
      <c r="U23" s="80"/>
      <c r="V23" s="80"/>
      <c r="W23" s="81"/>
      <c r="X23" s="152"/>
      <c r="Y23" s="79" t="str">
        <f>$Y$17</f>
        <v>Fernseher rechts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52"/>
      <c r="AJ23" s="159" t="str">
        <f>$AB$8 &amp; " "</f>
        <v xml:space="preserve">Patrick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0" t="s">
        <v>2</v>
      </c>
      <c r="AZ23" s="80"/>
      <c r="BA23" s="80"/>
      <c r="BB23" s="156" t="str">
        <f>" " &amp; $AX$8</f>
        <v xml:space="preserve"> Markus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52"/>
      <c r="BR23" s="153">
        <v>1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100"/>
      <c r="CG23" s="1">
        <f t="shared" si="0"/>
        <v>1</v>
      </c>
      <c r="CH23" s="1">
        <f t="shared" si="1"/>
        <v>0</v>
      </c>
      <c r="CI23" s="1">
        <f t="shared" si="2"/>
        <v>1</v>
      </c>
      <c r="CJ23" s="1">
        <f t="shared" si="3"/>
        <v>0</v>
      </c>
    </row>
    <row r="24" spans="1:88" ht="11.25" customHeight="1" x14ac:dyDescent="0.25">
      <c r="A24" s="17"/>
      <c r="B24" s="115"/>
      <c r="C24" s="145"/>
      <c r="D24" s="146"/>
      <c r="E24" s="146"/>
      <c r="F24" s="147"/>
      <c r="G24" s="151"/>
      <c r="H24" s="79">
        <f t="shared" si="4"/>
        <v>9</v>
      </c>
      <c r="I24" s="80"/>
      <c r="J24" s="80"/>
      <c r="K24" s="81"/>
      <c r="L24" s="152"/>
      <c r="M24" s="79" t="str">
        <f t="shared" si="5"/>
        <v>11.8.</v>
      </c>
      <c r="N24" s="80"/>
      <c r="O24" s="80"/>
      <c r="P24" s="80"/>
      <c r="Q24" s="81"/>
      <c r="R24" s="152"/>
      <c r="S24" s="161">
        <f t="shared" si="6"/>
        <v>0.88749999999999984</v>
      </c>
      <c r="T24" s="80"/>
      <c r="U24" s="80"/>
      <c r="V24" s="80"/>
      <c r="W24" s="81"/>
      <c r="X24" s="152"/>
      <c r="Y24" s="79" t="str">
        <f>$Y$16</f>
        <v>Fernseher links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52"/>
      <c r="AJ24" s="159" t="str">
        <f>$BT$8 &amp; " "</f>
        <v xml:space="preserve">Schmiddi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0" t="s">
        <v>2</v>
      </c>
      <c r="AZ24" s="80"/>
      <c r="BA24" s="80"/>
      <c r="BB24" s="156" t="str">
        <f>" " &amp; $AM$8</f>
        <v xml:space="preserve"> Christoph</v>
      </c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7"/>
      <c r="BQ24" s="152"/>
      <c r="BR24" s="153">
        <v>1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3</v>
      </c>
      <c r="CA24" s="154"/>
      <c r="CB24" s="154"/>
      <c r="CC24" s="154"/>
      <c r="CD24" s="155"/>
      <c r="CE24" s="116"/>
      <c r="CF24" s="100"/>
      <c r="CG24" s="1">
        <f t="shared" si="0"/>
        <v>1</v>
      </c>
      <c r="CH24" s="1">
        <f t="shared" si="1"/>
        <v>0</v>
      </c>
      <c r="CI24" s="1">
        <f t="shared" si="2"/>
        <v>0</v>
      </c>
      <c r="CJ24" s="1">
        <f t="shared" si="3"/>
        <v>1</v>
      </c>
    </row>
    <row r="25" spans="1:88" ht="11.25" customHeight="1" x14ac:dyDescent="0.25">
      <c r="A25" s="17"/>
      <c r="B25" s="115"/>
      <c r="C25" s="145"/>
      <c r="D25" s="146"/>
      <c r="E25" s="146"/>
      <c r="F25" s="147"/>
      <c r="G25" s="151"/>
      <c r="H25" s="79">
        <f t="shared" si="4"/>
        <v>10</v>
      </c>
      <c r="I25" s="80"/>
      <c r="J25" s="80"/>
      <c r="K25" s="81"/>
      <c r="L25" s="152"/>
      <c r="M25" s="79" t="str">
        <f t="shared" si="5"/>
        <v>11.8.</v>
      </c>
      <c r="N25" s="80"/>
      <c r="O25" s="80"/>
      <c r="P25" s="80"/>
      <c r="Q25" s="81"/>
      <c r="R25" s="152"/>
      <c r="S25" s="161">
        <f t="shared" si="6"/>
        <v>0.88749999999999984</v>
      </c>
      <c r="T25" s="80"/>
      <c r="U25" s="80"/>
      <c r="V25" s="80"/>
      <c r="W25" s="81"/>
      <c r="X25" s="152"/>
      <c r="Y25" s="79" t="str">
        <f>$Y$17</f>
        <v>Fernseher rechts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52"/>
      <c r="AJ25" s="159" t="str">
        <f>$Q$8 &amp; " "</f>
        <v xml:space="preserve">Ratze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0" t="s">
        <v>2</v>
      </c>
      <c r="AZ25" s="80"/>
      <c r="BA25" s="80"/>
      <c r="BB25" s="156" t="str">
        <f>" " &amp; $AX$8</f>
        <v xml:space="preserve"> Markus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52"/>
      <c r="BR25" s="153">
        <v>0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1</v>
      </c>
      <c r="CA25" s="154"/>
      <c r="CB25" s="154"/>
      <c r="CC25" s="154"/>
      <c r="CD25" s="155"/>
      <c r="CE25" s="116"/>
      <c r="CF25" s="100"/>
      <c r="CG25" s="1">
        <f t="shared" si="0"/>
        <v>1</v>
      </c>
      <c r="CH25" s="1">
        <f t="shared" si="1"/>
        <v>0</v>
      </c>
      <c r="CI25" s="1">
        <f t="shared" si="2"/>
        <v>0</v>
      </c>
      <c r="CJ25" s="1">
        <f t="shared" si="3"/>
        <v>1</v>
      </c>
    </row>
    <row r="26" spans="1:88" ht="11.25" customHeight="1" x14ac:dyDescent="0.25">
      <c r="A26" s="17"/>
      <c r="B26" s="115"/>
      <c r="C26" s="145"/>
      <c r="D26" s="146"/>
      <c r="E26" s="146"/>
      <c r="F26" s="147"/>
      <c r="G26" s="151"/>
      <c r="H26" s="79">
        <f t="shared" si="4"/>
        <v>11</v>
      </c>
      <c r="I26" s="80"/>
      <c r="J26" s="80"/>
      <c r="K26" s="81"/>
      <c r="L26" s="152"/>
      <c r="M26" s="79" t="str">
        <f t="shared" si="5"/>
        <v>11.8.</v>
      </c>
      <c r="N26" s="80"/>
      <c r="O26" s="80"/>
      <c r="P26" s="80"/>
      <c r="Q26" s="81"/>
      <c r="R26" s="152"/>
      <c r="S26" s="161">
        <f t="shared" si="6"/>
        <v>0.89583333333333315</v>
      </c>
      <c r="T26" s="80"/>
      <c r="U26" s="80"/>
      <c r="V26" s="80"/>
      <c r="W26" s="81"/>
      <c r="X26" s="152"/>
      <c r="Y26" s="79" t="str">
        <f>$Y$16</f>
        <v>Fernseher links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52"/>
      <c r="AJ26" s="159" t="str">
        <f>$BT$8 &amp; " "</f>
        <v xml:space="preserve">Schmiddi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0" t="s">
        <v>2</v>
      </c>
      <c r="AZ26" s="80"/>
      <c r="BA26" s="80"/>
      <c r="BB26" s="156" t="str">
        <f>" " &amp; $AB$8</f>
        <v xml:space="preserve"> Patrick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7"/>
      <c r="BQ26" s="152"/>
      <c r="BR26" s="153">
        <v>1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3</v>
      </c>
      <c r="CA26" s="154"/>
      <c r="CB26" s="154"/>
      <c r="CC26" s="154"/>
      <c r="CD26" s="155"/>
      <c r="CE26" s="116"/>
      <c r="CF26" s="100"/>
      <c r="CG26" s="1">
        <f t="shared" si="0"/>
        <v>1</v>
      </c>
      <c r="CH26" s="1">
        <f t="shared" si="1"/>
        <v>0</v>
      </c>
      <c r="CI26" s="1">
        <f t="shared" si="2"/>
        <v>0</v>
      </c>
      <c r="CJ26" s="1">
        <f t="shared" si="3"/>
        <v>1</v>
      </c>
    </row>
    <row r="27" spans="1:88" ht="11.25" customHeight="1" x14ac:dyDescent="0.25">
      <c r="A27" s="17"/>
      <c r="B27" s="115"/>
      <c r="C27" s="145"/>
      <c r="D27" s="146"/>
      <c r="E27" s="146"/>
      <c r="F27" s="147"/>
      <c r="G27" s="151"/>
      <c r="H27" s="79">
        <f t="shared" si="4"/>
        <v>12</v>
      </c>
      <c r="I27" s="80"/>
      <c r="J27" s="80"/>
      <c r="K27" s="81"/>
      <c r="L27" s="152"/>
      <c r="M27" s="79" t="str">
        <f t="shared" si="5"/>
        <v>11.8.</v>
      </c>
      <c r="N27" s="80"/>
      <c r="O27" s="80"/>
      <c r="P27" s="80"/>
      <c r="Q27" s="81"/>
      <c r="R27" s="152"/>
      <c r="S27" s="161">
        <f t="shared" si="6"/>
        <v>0.89583333333333315</v>
      </c>
      <c r="T27" s="80"/>
      <c r="U27" s="80"/>
      <c r="V27" s="80"/>
      <c r="W27" s="81"/>
      <c r="X27" s="152"/>
      <c r="Y27" s="79" t="str">
        <f>$Y$17</f>
        <v>Fernseher rechts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52"/>
      <c r="AJ27" s="159" t="str">
        <f>$AM$8 &amp; " "</f>
        <v xml:space="preserve">Christoph </v>
      </c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80" t="s">
        <v>2</v>
      </c>
      <c r="AZ27" s="80"/>
      <c r="BA27" s="80"/>
      <c r="BB27" s="156" t="str">
        <f>" " &amp; $BI$8</f>
        <v xml:space="preserve"> Jule</v>
      </c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7"/>
      <c r="BQ27" s="152"/>
      <c r="BR27" s="153">
        <v>1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2</v>
      </c>
      <c r="CA27" s="154"/>
      <c r="CB27" s="154"/>
      <c r="CC27" s="154"/>
      <c r="CD27" s="155"/>
      <c r="CE27" s="116"/>
      <c r="CF27" s="100"/>
      <c r="CG27" s="1">
        <f t="shared" si="0"/>
        <v>1</v>
      </c>
      <c r="CH27" s="1">
        <f t="shared" si="1"/>
        <v>0</v>
      </c>
      <c r="CI27" s="1">
        <f t="shared" si="2"/>
        <v>0</v>
      </c>
      <c r="CJ27" s="1">
        <f t="shared" si="3"/>
        <v>1</v>
      </c>
    </row>
    <row r="28" spans="1:88" ht="11.25" customHeight="1" x14ac:dyDescent="0.25">
      <c r="A28" s="17"/>
      <c r="B28" s="115"/>
      <c r="C28" s="145"/>
      <c r="D28" s="146"/>
      <c r="E28" s="146"/>
      <c r="F28" s="147"/>
      <c r="G28" s="151"/>
      <c r="H28" s="79">
        <f t="shared" si="4"/>
        <v>13</v>
      </c>
      <c r="I28" s="80"/>
      <c r="J28" s="80"/>
      <c r="K28" s="81"/>
      <c r="L28" s="152"/>
      <c r="M28" s="79" t="str">
        <f t="shared" si="5"/>
        <v>11.8.</v>
      </c>
      <c r="N28" s="80"/>
      <c r="O28" s="80"/>
      <c r="P28" s="80"/>
      <c r="Q28" s="81"/>
      <c r="R28" s="152"/>
      <c r="S28" s="161">
        <f t="shared" si="6"/>
        <v>0.90416666666666645</v>
      </c>
      <c r="T28" s="80"/>
      <c r="U28" s="80"/>
      <c r="V28" s="80"/>
      <c r="W28" s="81"/>
      <c r="X28" s="152"/>
      <c r="Y28" s="79" t="str">
        <f>$Y$16</f>
        <v>Fernseher links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52"/>
      <c r="AJ28" s="159" t="str">
        <f>$BT$8 &amp; " "</f>
        <v xml:space="preserve">Schmiddi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0" t="s">
        <v>2</v>
      </c>
      <c r="AZ28" s="80"/>
      <c r="BA28" s="80"/>
      <c r="BB28" s="156" t="str">
        <f>" " &amp; $Q$8</f>
        <v xml:space="preserve"> Ratze</v>
      </c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7"/>
      <c r="BQ28" s="152"/>
      <c r="BR28" s="153">
        <v>1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2</v>
      </c>
      <c r="CA28" s="154"/>
      <c r="CB28" s="154"/>
      <c r="CC28" s="154"/>
      <c r="CD28" s="155"/>
      <c r="CE28" s="116"/>
      <c r="CF28" s="100"/>
      <c r="CG28" s="1">
        <f t="shared" si="0"/>
        <v>1</v>
      </c>
      <c r="CH28" s="1">
        <f t="shared" si="1"/>
        <v>0</v>
      </c>
      <c r="CI28" s="1">
        <f t="shared" si="2"/>
        <v>0</v>
      </c>
      <c r="CJ28" s="1">
        <f t="shared" si="3"/>
        <v>1</v>
      </c>
    </row>
    <row r="29" spans="1:88" ht="11.25" customHeight="1" x14ac:dyDescent="0.25">
      <c r="A29" s="17"/>
      <c r="B29" s="115"/>
      <c r="C29" s="145"/>
      <c r="D29" s="146"/>
      <c r="E29" s="146"/>
      <c r="F29" s="147"/>
      <c r="G29" s="151"/>
      <c r="H29" s="79">
        <f t="shared" si="4"/>
        <v>14</v>
      </c>
      <c r="I29" s="80"/>
      <c r="J29" s="80"/>
      <c r="K29" s="81"/>
      <c r="L29" s="152"/>
      <c r="M29" s="79" t="str">
        <f t="shared" si="5"/>
        <v>11.8.</v>
      </c>
      <c r="N29" s="80"/>
      <c r="O29" s="80"/>
      <c r="P29" s="80"/>
      <c r="Q29" s="81"/>
      <c r="R29" s="152"/>
      <c r="S29" s="161">
        <f t="shared" si="6"/>
        <v>0.90416666666666645</v>
      </c>
      <c r="T29" s="80"/>
      <c r="U29" s="80"/>
      <c r="V29" s="80"/>
      <c r="W29" s="81"/>
      <c r="X29" s="152"/>
      <c r="Y29" s="79" t="str">
        <f>$Y$17</f>
        <v>Fernseher rechts</v>
      </c>
      <c r="Z29" s="80"/>
      <c r="AA29" s="80"/>
      <c r="AB29" s="80"/>
      <c r="AC29" s="80"/>
      <c r="AD29" s="80"/>
      <c r="AE29" s="80"/>
      <c r="AF29" s="80"/>
      <c r="AG29" s="80"/>
      <c r="AH29" s="81"/>
      <c r="AI29" s="152"/>
      <c r="AJ29" s="159" t="str">
        <f>$AB$8 &amp; " "</f>
        <v xml:space="preserve">Patrick </v>
      </c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80" t="s">
        <v>2</v>
      </c>
      <c r="AZ29" s="80"/>
      <c r="BA29" s="80"/>
      <c r="BB29" s="156" t="str">
        <f>" " &amp; $AM$8</f>
        <v xml:space="preserve"> Christoph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7"/>
      <c r="BQ29" s="152"/>
      <c r="BR29" s="153">
        <v>0</v>
      </c>
      <c r="BS29" s="154"/>
      <c r="BT29" s="154"/>
      <c r="BU29" s="154"/>
      <c r="BV29" s="154"/>
      <c r="BW29" s="80" t="s">
        <v>2</v>
      </c>
      <c r="BX29" s="80"/>
      <c r="BY29" s="80"/>
      <c r="BZ29" s="154">
        <v>1</v>
      </c>
      <c r="CA29" s="154"/>
      <c r="CB29" s="154"/>
      <c r="CC29" s="154"/>
      <c r="CD29" s="155"/>
      <c r="CE29" s="116"/>
      <c r="CF29" s="100"/>
      <c r="CG29" s="1">
        <f t="shared" si="0"/>
        <v>1</v>
      </c>
      <c r="CH29" s="1">
        <f t="shared" si="1"/>
        <v>0</v>
      </c>
      <c r="CI29" s="1">
        <f t="shared" si="2"/>
        <v>0</v>
      </c>
      <c r="CJ29" s="1">
        <f t="shared" si="3"/>
        <v>1</v>
      </c>
    </row>
    <row r="30" spans="1:88" ht="11.25" customHeight="1" x14ac:dyDescent="0.25">
      <c r="A30" s="17"/>
      <c r="B30" s="115"/>
      <c r="C30" s="148"/>
      <c r="D30" s="149"/>
      <c r="E30" s="149"/>
      <c r="F30" s="150"/>
      <c r="G30" s="151"/>
      <c r="H30" s="79">
        <f t="shared" si="4"/>
        <v>15</v>
      </c>
      <c r="I30" s="80"/>
      <c r="J30" s="80"/>
      <c r="K30" s="81"/>
      <c r="L30" s="152"/>
      <c r="M30" s="79" t="str">
        <f t="shared" si="5"/>
        <v>11.8.</v>
      </c>
      <c r="N30" s="80"/>
      <c r="O30" s="80"/>
      <c r="P30" s="80"/>
      <c r="Q30" s="81"/>
      <c r="R30" s="152"/>
      <c r="S30" s="161">
        <f t="shared" si="6"/>
        <v>0.91249999999999976</v>
      </c>
      <c r="T30" s="80"/>
      <c r="U30" s="80"/>
      <c r="V30" s="80"/>
      <c r="W30" s="81"/>
      <c r="X30" s="152"/>
      <c r="Y30" s="79" t="str">
        <f>$Y$18</f>
        <v>Fernseher links</v>
      </c>
      <c r="Z30" s="80"/>
      <c r="AA30" s="80"/>
      <c r="AB30" s="80"/>
      <c r="AC30" s="80"/>
      <c r="AD30" s="80"/>
      <c r="AE30" s="80"/>
      <c r="AF30" s="80"/>
      <c r="AG30" s="80"/>
      <c r="AH30" s="81"/>
      <c r="AI30" s="152"/>
      <c r="AJ30" s="159" t="str">
        <f>$AX$8 &amp; " "</f>
        <v xml:space="preserve">Markus </v>
      </c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80" t="s">
        <v>2</v>
      </c>
      <c r="AZ30" s="80"/>
      <c r="BA30" s="80"/>
      <c r="BB30" s="156" t="str">
        <f>" " &amp; $BI$8</f>
        <v xml:space="preserve"> Jule</v>
      </c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7"/>
      <c r="BQ30" s="152"/>
      <c r="BR30" s="153">
        <v>0</v>
      </c>
      <c r="BS30" s="154"/>
      <c r="BT30" s="154"/>
      <c r="BU30" s="154"/>
      <c r="BV30" s="154"/>
      <c r="BW30" s="80" t="s">
        <v>2</v>
      </c>
      <c r="BX30" s="80"/>
      <c r="BY30" s="80"/>
      <c r="BZ30" s="154">
        <v>0</v>
      </c>
      <c r="CA30" s="154"/>
      <c r="CB30" s="154"/>
      <c r="CC30" s="154"/>
      <c r="CD30" s="155"/>
      <c r="CE30" s="116"/>
      <c r="CF30" s="100"/>
      <c r="CG30" s="1">
        <f t="shared" si="0"/>
        <v>1</v>
      </c>
      <c r="CH30" s="1">
        <f t="shared" si="1"/>
        <v>0</v>
      </c>
      <c r="CI30" s="1">
        <f t="shared" si="2"/>
        <v>1</v>
      </c>
      <c r="CJ30" s="1">
        <f t="shared" si="3"/>
        <v>0</v>
      </c>
    </row>
    <row r="31" spans="1:88" ht="7.5" customHeight="1" x14ac:dyDescent="0.25">
      <c r="A31" s="17"/>
      <c r="B31" s="11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16"/>
      <c r="CF31" s="100"/>
    </row>
    <row r="32" spans="1:88" ht="11.25" customHeight="1" x14ac:dyDescent="0.25">
      <c r="A32" s="17"/>
      <c r="B32" s="115"/>
      <c r="C32" s="142" t="s">
        <v>11</v>
      </c>
      <c r="D32" s="143"/>
      <c r="E32" s="143"/>
      <c r="F32" s="144"/>
      <c r="G32" s="152"/>
      <c r="H32" s="79">
        <f>H30+1</f>
        <v>16</v>
      </c>
      <c r="I32" s="80"/>
      <c r="J32" s="80"/>
      <c r="K32" s="81"/>
      <c r="L32" s="152"/>
      <c r="M32" s="79" t="str">
        <f t="shared" ref="M32:M46" si="7">$M$16</f>
        <v>11.8.</v>
      </c>
      <c r="N32" s="80"/>
      <c r="O32" s="80"/>
      <c r="P32" s="80"/>
      <c r="Q32" s="81"/>
      <c r="R32" s="152"/>
      <c r="S32" s="161">
        <f>S30+$C$14</f>
        <v>0.92083333333333306</v>
      </c>
      <c r="T32" s="80"/>
      <c r="U32" s="80"/>
      <c r="V32" s="80"/>
      <c r="W32" s="81"/>
      <c r="X32" s="152"/>
      <c r="Y32" s="79" t="str">
        <f>$Y$17</f>
        <v>Fernseher rechts</v>
      </c>
      <c r="Z32" s="80"/>
      <c r="AA32" s="80"/>
      <c r="AB32" s="80"/>
      <c r="AC32" s="80"/>
      <c r="AD32" s="80"/>
      <c r="AE32" s="80"/>
      <c r="AF32" s="80"/>
      <c r="AG32" s="80"/>
      <c r="AH32" s="81"/>
      <c r="AI32" s="152"/>
      <c r="AJ32" s="159" t="str">
        <f>$AB$8 &amp; " "</f>
        <v xml:space="preserve">Patrick </v>
      </c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80" t="s">
        <v>2</v>
      </c>
      <c r="AZ32" s="80"/>
      <c r="BA32" s="80"/>
      <c r="BB32" s="156" t="str">
        <f>" " &amp; $Q$8</f>
        <v xml:space="preserve"> Ratze</v>
      </c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7"/>
      <c r="BQ32" s="152"/>
      <c r="BR32" s="153">
        <v>2</v>
      </c>
      <c r="BS32" s="154"/>
      <c r="BT32" s="154"/>
      <c r="BU32" s="154"/>
      <c r="BV32" s="154"/>
      <c r="BW32" s="80" t="s">
        <v>2</v>
      </c>
      <c r="BX32" s="80"/>
      <c r="BY32" s="80"/>
      <c r="BZ32" s="154">
        <v>0</v>
      </c>
      <c r="CA32" s="154"/>
      <c r="CB32" s="154"/>
      <c r="CC32" s="154"/>
      <c r="CD32" s="155"/>
      <c r="CE32" s="116"/>
      <c r="CF32" s="100"/>
      <c r="CG32" s="1">
        <f t="shared" ref="CG32:CG46" si="8">IF(AND(ISNUMBER(BR32),ISNUMBER(BZ32)),1,0)</f>
        <v>1</v>
      </c>
      <c r="CH32" s="1">
        <f t="shared" ref="CH32:CH46" si="9">IF(OR(ISBLANK(BR32),ISBLANK(BZ32)),0,IF(BR32&gt;BZ32,1,0))</f>
        <v>1</v>
      </c>
      <c r="CI32" s="1">
        <f t="shared" ref="CI32:CI46" si="10">IF(OR(ISBLANK(BR32),ISBLANK(BZ32)),0,IF(BR32=BZ32,1,0))</f>
        <v>0</v>
      </c>
      <c r="CJ32" s="1">
        <f t="shared" ref="CJ32:CJ46" si="11">IF(OR(ISBLANK(BR32),ISBLANK(BZ32)),0,IF(BR32&lt;BZ32,1,0))</f>
        <v>0</v>
      </c>
    </row>
    <row r="33" spans="1:88" ht="11.25" customHeight="1" x14ac:dyDescent="0.25">
      <c r="A33" s="17"/>
      <c r="B33" s="115"/>
      <c r="C33" s="145"/>
      <c r="D33" s="146"/>
      <c r="E33" s="146"/>
      <c r="F33" s="147"/>
      <c r="G33" s="152"/>
      <c r="H33" s="79">
        <f>H32+1</f>
        <v>17</v>
      </c>
      <c r="I33" s="80"/>
      <c r="J33" s="80"/>
      <c r="K33" s="81"/>
      <c r="L33" s="152"/>
      <c r="M33" s="79" t="str">
        <f t="shared" si="7"/>
        <v>11.8.</v>
      </c>
      <c r="N33" s="80"/>
      <c r="O33" s="80"/>
      <c r="P33" s="80"/>
      <c r="Q33" s="81"/>
      <c r="R33" s="152"/>
      <c r="S33" s="161">
        <f>S30+$C$14</f>
        <v>0.92083333333333306</v>
      </c>
      <c r="T33" s="80"/>
      <c r="U33" s="80"/>
      <c r="V33" s="80"/>
      <c r="W33" s="81"/>
      <c r="X33" s="152"/>
      <c r="Y33" s="79" t="str">
        <f>$Y$18</f>
        <v>Fernseher links</v>
      </c>
      <c r="Z33" s="80"/>
      <c r="AA33" s="80"/>
      <c r="AB33" s="80"/>
      <c r="AC33" s="80"/>
      <c r="AD33" s="80"/>
      <c r="AE33" s="80"/>
      <c r="AF33" s="80"/>
      <c r="AG33" s="80"/>
      <c r="AH33" s="81"/>
      <c r="AI33" s="152"/>
      <c r="AJ33" s="159" t="str">
        <f>$AX$8 &amp; " "</f>
        <v xml:space="preserve">Markus </v>
      </c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80" t="s">
        <v>2</v>
      </c>
      <c r="AZ33" s="80"/>
      <c r="BA33" s="80"/>
      <c r="BB33" s="156" t="str">
        <f>" " &amp; $AM$8</f>
        <v xml:space="preserve"> Christoph</v>
      </c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7"/>
      <c r="BQ33" s="152"/>
      <c r="BR33" s="153">
        <v>0</v>
      </c>
      <c r="BS33" s="154"/>
      <c r="BT33" s="154"/>
      <c r="BU33" s="154"/>
      <c r="BV33" s="154"/>
      <c r="BW33" s="80" t="s">
        <v>2</v>
      </c>
      <c r="BX33" s="80"/>
      <c r="BY33" s="80"/>
      <c r="BZ33" s="154">
        <v>0</v>
      </c>
      <c r="CA33" s="154"/>
      <c r="CB33" s="154"/>
      <c r="CC33" s="154"/>
      <c r="CD33" s="155"/>
      <c r="CE33" s="116"/>
      <c r="CF33" s="100"/>
      <c r="CG33" s="1">
        <f t="shared" si="8"/>
        <v>1</v>
      </c>
      <c r="CH33" s="1">
        <f t="shared" si="9"/>
        <v>0</v>
      </c>
      <c r="CI33" s="1">
        <f t="shared" si="10"/>
        <v>1</v>
      </c>
      <c r="CJ33" s="1">
        <f t="shared" si="11"/>
        <v>0</v>
      </c>
    </row>
    <row r="34" spans="1:88" ht="11.25" customHeight="1" x14ac:dyDescent="0.25">
      <c r="A34" s="17"/>
      <c r="B34" s="115"/>
      <c r="C34" s="145"/>
      <c r="D34" s="146"/>
      <c r="E34" s="146"/>
      <c r="F34" s="147"/>
      <c r="G34" s="152"/>
      <c r="H34" s="79">
        <f t="shared" ref="H34:H46" si="12">H33+1</f>
        <v>18</v>
      </c>
      <c r="I34" s="80"/>
      <c r="J34" s="80"/>
      <c r="K34" s="81"/>
      <c r="L34" s="152"/>
      <c r="M34" s="79" t="str">
        <f t="shared" si="7"/>
        <v>11.8.</v>
      </c>
      <c r="N34" s="80"/>
      <c r="O34" s="80"/>
      <c r="P34" s="80"/>
      <c r="Q34" s="81"/>
      <c r="R34" s="152"/>
      <c r="S34" s="161">
        <f t="shared" ref="S34:S46" si="13">S32+$C$14</f>
        <v>0.92916666666666636</v>
      </c>
      <c r="T34" s="80"/>
      <c r="U34" s="80"/>
      <c r="V34" s="80"/>
      <c r="W34" s="81"/>
      <c r="X34" s="152"/>
      <c r="Y34" s="79" t="str">
        <f>$Y$17</f>
        <v>Fernseher rechts</v>
      </c>
      <c r="Z34" s="80"/>
      <c r="AA34" s="80"/>
      <c r="AB34" s="80"/>
      <c r="AC34" s="80"/>
      <c r="AD34" s="80"/>
      <c r="AE34" s="80"/>
      <c r="AF34" s="80"/>
      <c r="AG34" s="80"/>
      <c r="AH34" s="81"/>
      <c r="AI34" s="152"/>
      <c r="AJ34" s="159" t="str">
        <f>$BT$8 &amp; " "</f>
        <v xml:space="preserve">Schmiddi </v>
      </c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80" t="s">
        <v>2</v>
      </c>
      <c r="AZ34" s="80"/>
      <c r="BA34" s="80"/>
      <c r="BB34" s="156" t="str">
        <f>" " &amp; $BI$8</f>
        <v xml:space="preserve"> Jule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7"/>
      <c r="BQ34" s="152"/>
      <c r="BR34" s="153">
        <v>0</v>
      </c>
      <c r="BS34" s="154"/>
      <c r="BT34" s="154"/>
      <c r="BU34" s="154"/>
      <c r="BV34" s="154"/>
      <c r="BW34" s="80" t="s">
        <v>2</v>
      </c>
      <c r="BX34" s="80"/>
      <c r="BY34" s="80"/>
      <c r="BZ34" s="154">
        <v>4</v>
      </c>
      <c r="CA34" s="154"/>
      <c r="CB34" s="154"/>
      <c r="CC34" s="154"/>
      <c r="CD34" s="155"/>
      <c r="CE34" s="116"/>
      <c r="CF34" s="100"/>
      <c r="CG34" s="1">
        <f t="shared" si="8"/>
        <v>1</v>
      </c>
      <c r="CH34" s="1">
        <f t="shared" si="9"/>
        <v>0</v>
      </c>
      <c r="CI34" s="1">
        <f t="shared" si="10"/>
        <v>0</v>
      </c>
      <c r="CJ34" s="1">
        <f t="shared" si="11"/>
        <v>1</v>
      </c>
    </row>
    <row r="35" spans="1:88" ht="11.25" customHeight="1" x14ac:dyDescent="0.25">
      <c r="A35" s="17"/>
      <c r="B35" s="115"/>
      <c r="C35" s="145"/>
      <c r="D35" s="146"/>
      <c r="E35" s="146"/>
      <c r="F35" s="147"/>
      <c r="G35" s="152"/>
      <c r="H35" s="79">
        <f t="shared" si="12"/>
        <v>19</v>
      </c>
      <c r="I35" s="80"/>
      <c r="J35" s="80"/>
      <c r="K35" s="81"/>
      <c r="L35" s="152"/>
      <c r="M35" s="79" t="str">
        <f t="shared" si="7"/>
        <v>11.8.</v>
      </c>
      <c r="N35" s="80"/>
      <c r="O35" s="80"/>
      <c r="P35" s="80"/>
      <c r="Q35" s="81"/>
      <c r="R35" s="152"/>
      <c r="S35" s="161">
        <f t="shared" si="13"/>
        <v>0.92916666666666636</v>
      </c>
      <c r="T35" s="80"/>
      <c r="U35" s="80"/>
      <c r="V35" s="80"/>
      <c r="W35" s="81"/>
      <c r="X35" s="152"/>
      <c r="Y35" s="79" t="str">
        <f>$Y$18</f>
        <v>Fernseher links</v>
      </c>
      <c r="Z35" s="80"/>
      <c r="AA35" s="80"/>
      <c r="AB35" s="80"/>
      <c r="AC35" s="80"/>
      <c r="AD35" s="80"/>
      <c r="AE35" s="80"/>
      <c r="AF35" s="80"/>
      <c r="AG35" s="80"/>
      <c r="AH35" s="81"/>
      <c r="AI35" s="152"/>
      <c r="AJ35" s="159" t="str">
        <f>$AM$8 &amp; " "</f>
        <v xml:space="preserve">Christoph </v>
      </c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80" t="s">
        <v>2</v>
      </c>
      <c r="AZ35" s="80"/>
      <c r="BA35" s="80"/>
      <c r="BB35" s="156" t="str">
        <f>" " &amp; $Q$8</f>
        <v xml:space="preserve"> Ratze</v>
      </c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7"/>
      <c r="BQ35" s="152"/>
      <c r="BR35" s="153">
        <v>4</v>
      </c>
      <c r="BS35" s="154"/>
      <c r="BT35" s="154"/>
      <c r="BU35" s="154"/>
      <c r="BV35" s="154"/>
      <c r="BW35" s="80" t="s">
        <v>2</v>
      </c>
      <c r="BX35" s="80"/>
      <c r="BY35" s="80"/>
      <c r="BZ35" s="154">
        <v>0</v>
      </c>
      <c r="CA35" s="154"/>
      <c r="CB35" s="154"/>
      <c r="CC35" s="154"/>
      <c r="CD35" s="155"/>
      <c r="CE35" s="116"/>
      <c r="CF35" s="100"/>
      <c r="CG35" s="1">
        <f t="shared" si="8"/>
        <v>1</v>
      </c>
      <c r="CH35" s="1">
        <f t="shared" si="9"/>
        <v>1</v>
      </c>
      <c r="CI35" s="1">
        <f t="shared" si="10"/>
        <v>0</v>
      </c>
      <c r="CJ35" s="1">
        <f t="shared" si="11"/>
        <v>0</v>
      </c>
    </row>
    <row r="36" spans="1:88" ht="11.25" customHeight="1" x14ac:dyDescent="0.25">
      <c r="A36" s="17"/>
      <c r="B36" s="115"/>
      <c r="C36" s="145"/>
      <c r="D36" s="146"/>
      <c r="E36" s="146"/>
      <c r="F36" s="147"/>
      <c r="G36" s="152"/>
      <c r="H36" s="79">
        <f t="shared" si="12"/>
        <v>20</v>
      </c>
      <c r="I36" s="80"/>
      <c r="J36" s="80"/>
      <c r="K36" s="81"/>
      <c r="L36" s="152"/>
      <c r="M36" s="79" t="str">
        <f t="shared" si="7"/>
        <v>11.8.</v>
      </c>
      <c r="N36" s="80"/>
      <c r="O36" s="80"/>
      <c r="P36" s="80"/>
      <c r="Q36" s="81"/>
      <c r="R36" s="152"/>
      <c r="S36" s="161">
        <f t="shared" si="13"/>
        <v>0.93749999999999967</v>
      </c>
      <c r="T36" s="80"/>
      <c r="U36" s="80"/>
      <c r="V36" s="80"/>
      <c r="W36" s="81"/>
      <c r="X36" s="152"/>
      <c r="Y36" s="79" t="str">
        <f>$Y$17</f>
        <v>Fernseher rechts</v>
      </c>
      <c r="Z36" s="80"/>
      <c r="AA36" s="80"/>
      <c r="AB36" s="80"/>
      <c r="AC36" s="80"/>
      <c r="AD36" s="80"/>
      <c r="AE36" s="80"/>
      <c r="AF36" s="80"/>
      <c r="AG36" s="80"/>
      <c r="AH36" s="81"/>
      <c r="AI36" s="152"/>
      <c r="AJ36" s="159" t="str">
        <f>$BI$8 &amp; " "</f>
        <v xml:space="preserve">Jule </v>
      </c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80" t="s">
        <v>2</v>
      </c>
      <c r="AZ36" s="80"/>
      <c r="BA36" s="80"/>
      <c r="BB36" s="156" t="str">
        <f>" " &amp; $AB$8</f>
        <v xml:space="preserve"> Patrick</v>
      </c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7"/>
      <c r="BQ36" s="152"/>
      <c r="BR36" s="153">
        <v>2</v>
      </c>
      <c r="BS36" s="154"/>
      <c r="BT36" s="154"/>
      <c r="BU36" s="154"/>
      <c r="BV36" s="154"/>
      <c r="BW36" s="80" t="s">
        <v>2</v>
      </c>
      <c r="BX36" s="80"/>
      <c r="BY36" s="80"/>
      <c r="BZ36" s="154">
        <v>0</v>
      </c>
      <c r="CA36" s="154"/>
      <c r="CB36" s="154"/>
      <c r="CC36" s="154"/>
      <c r="CD36" s="155"/>
      <c r="CE36" s="116"/>
      <c r="CF36" s="100"/>
      <c r="CG36" s="1">
        <f t="shared" si="8"/>
        <v>1</v>
      </c>
      <c r="CH36" s="1">
        <f t="shared" si="9"/>
        <v>1</v>
      </c>
      <c r="CI36" s="1">
        <f t="shared" si="10"/>
        <v>0</v>
      </c>
      <c r="CJ36" s="1">
        <f t="shared" si="11"/>
        <v>0</v>
      </c>
    </row>
    <row r="37" spans="1:88" ht="11.25" customHeight="1" x14ac:dyDescent="0.25">
      <c r="A37" s="17"/>
      <c r="B37" s="115"/>
      <c r="C37" s="145"/>
      <c r="D37" s="146"/>
      <c r="E37" s="146"/>
      <c r="F37" s="147"/>
      <c r="G37" s="152"/>
      <c r="H37" s="79">
        <f t="shared" si="12"/>
        <v>21</v>
      </c>
      <c r="I37" s="80"/>
      <c r="J37" s="80"/>
      <c r="K37" s="81"/>
      <c r="L37" s="152"/>
      <c r="M37" s="79" t="str">
        <f t="shared" si="7"/>
        <v>11.8.</v>
      </c>
      <c r="N37" s="80"/>
      <c r="O37" s="80"/>
      <c r="P37" s="80"/>
      <c r="Q37" s="81"/>
      <c r="R37" s="152"/>
      <c r="S37" s="161">
        <f t="shared" si="13"/>
        <v>0.93749999999999967</v>
      </c>
      <c r="T37" s="80"/>
      <c r="U37" s="80"/>
      <c r="V37" s="80"/>
      <c r="W37" s="81"/>
      <c r="X37" s="152"/>
      <c r="Y37" s="79" t="str">
        <f>$Y$18</f>
        <v>Fernseher links</v>
      </c>
      <c r="Z37" s="80"/>
      <c r="AA37" s="80"/>
      <c r="AB37" s="80"/>
      <c r="AC37" s="80"/>
      <c r="AD37" s="80"/>
      <c r="AE37" s="80"/>
      <c r="AF37" s="80"/>
      <c r="AG37" s="80"/>
      <c r="AH37" s="81"/>
      <c r="AI37" s="152"/>
      <c r="AJ37" s="159" t="str">
        <f>$BT$8 &amp; " "</f>
        <v xml:space="preserve">Schmiddi </v>
      </c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80" t="s">
        <v>2</v>
      </c>
      <c r="AZ37" s="80"/>
      <c r="BA37" s="80"/>
      <c r="BB37" s="156" t="str">
        <f>" " &amp; $AX$8</f>
        <v xml:space="preserve"> Markus</v>
      </c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7"/>
      <c r="BQ37" s="152"/>
      <c r="BR37" s="153">
        <v>1</v>
      </c>
      <c r="BS37" s="154"/>
      <c r="BT37" s="154"/>
      <c r="BU37" s="154"/>
      <c r="BV37" s="154"/>
      <c r="BW37" s="80" t="s">
        <v>2</v>
      </c>
      <c r="BX37" s="80"/>
      <c r="BY37" s="80"/>
      <c r="BZ37" s="154">
        <v>4</v>
      </c>
      <c r="CA37" s="154"/>
      <c r="CB37" s="154"/>
      <c r="CC37" s="154"/>
      <c r="CD37" s="155"/>
      <c r="CE37" s="116"/>
      <c r="CF37" s="100"/>
      <c r="CG37" s="1">
        <f t="shared" si="8"/>
        <v>1</v>
      </c>
      <c r="CH37" s="1">
        <f t="shared" si="9"/>
        <v>0</v>
      </c>
      <c r="CI37" s="1">
        <f t="shared" si="10"/>
        <v>0</v>
      </c>
      <c r="CJ37" s="1">
        <f t="shared" si="11"/>
        <v>1</v>
      </c>
    </row>
    <row r="38" spans="1:88" ht="11.25" customHeight="1" x14ac:dyDescent="0.25">
      <c r="A38" s="17"/>
      <c r="B38" s="115"/>
      <c r="C38" s="145"/>
      <c r="D38" s="146"/>
      <c r="E38" s="146"/>
      <c r="F38" s="147"/>
      <c r="G38" s="152"/>
      <c r="H38" s="79">
        <f t="shared" si="12"/>
        <v>22</v>
      </c>
      <c r="I38" s="80"/>
      <c r="J38" s="80"/>
      <c r="K38" s="81"/>
      <c r="L38" s="152"/>
      <c r="M38" s="79" t="str">
        <f t="shared" si="7"/>
        <v>11.8.</v>
      </c>
      <c r="N38" s="80"/>
      <c r="O38" s="80"/>
      <c r="P38" s="80"/>
      <c r="Q38" s="81"/>
      <c r="R38" s="152"/>
      <c r="S38" s="161">
        <f t="shared" si="13"/>
        <v>0.94583333333333297</v>
      </c>
      <c r="T38" s="80"/>
      <c r="U38" s="80"/>
      <c r="V38" s="80"/>
      <c r="W38" s="81"/>
      <c r="X38" s="152"/>
      <c r="Y38" s="79" t="str">
        <f>$Y$17</f>
        <v>Fernseher rechts</v>
      </c>
      <c r="Z38" s="80"/>
      <c r="AA38" s="80"/>
      <c r="AB38" s="80"/>
      <c r="AC38" s="80"/>
      <c r="AD38" s="80"/>
      <c r="AE38" s="80"/>
      <c r="AF38" s="80"/>
      <c r="AG38" s="80"/>
      <c r="AH38" s="81"/>
      <c r="AI38" s="152"/>
      <c r="AJ38" s="159" t="str">
        <f>$Q$8 &amp; " "</f>
        <v xml:space="preserve">Ratze </v>
      </c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80" t="s">
        <v>2</v>
      </c>
      <c r="AZ38" s="80"/>
      <c r="BA38" s="80"/>
      <c r="BB38" s="156" t="str">
        <f>" " &amp; $BI$8</f>
        <v xml:space="preserve"> Jule</v>
      </c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7"/>
      <c r="BQ38" s="152"/>
      <c r="BR38" s="153">
        <v>1</v>
      </c>
      <c r="BS38" s="154"/>
      <c r="BT38" s="154"/>
      <c r="BU38" s="154"/>
      <c r="BV38" s="154"/>
      <c r="BW38" s="80" t="s">
        <v>2</v>
      </c>
      <c r="BX38" s="80"/>
      <c r="BY38" s="80"/>
      <c r="BZ38" s="154">
        <v>4</v>
      </c>
      <c r="CA38" s="154"/>
      <c r="CB38" s="154"/>
      <c r="CC38" s="154"/>
      <c r="CD38" s="155"/>
      <c r="CE38" s="116"/>
      <c r="CF38" s="100"/>
      <c r="CG38" s="1">
        <f t="shared" si="8"/>
        <v>1</v>
      </c>
      <c r="CH38" s="1">
        <f t="shared" si="9"/>
        <v>0</v>
      </c>
      <c r="CI38" s="1">
        <f t="shared" si="10"/>
        <v>0</v>
      </c>
      <c r="CJ38" s="1">
        <f t="shared" si="11"/>
        <v>1</v>
      </c>
    </row>
    <row r="39" spans="1:88" ht="11.25" customHeight="1" x14ac:dyDescent="0.25">
      <c r="A39" s="17"/>
      <c r="B39" s="115"/>
      <c r="C39" s="145"/>
      <c r="D39" s="146"/>
      <c r="E39" s="146"/>
      <c r="F39" s="147"/>
      <c r="G39" s="152"/>
      <c r="H39" s="79">
        <f t="shared" si="12"/>
        <v>23</v>
      </c>
      <c r="I39" s="80"/>
      <c r="J39" s="80"/>
      <c r="K39" s="81"/>
      <c r="L39" s="152"/>
      <c r="M39" s="79" t="str">
        <f t="shared" si="7"/>
        <v>11.8.</v>
      </c>
      <c r="N39" s="80"/>
      <c r="O39" s="80"/>
      <c r="P39" s="80"/>
      <c r="Q39" s="81"/>
      <c r="R39" s="152"/>
      <c r="S39" s="161">
        <f t="shared" si="13"/>
        <v>0.94583333333333297</v>
      </c>
      <c r="T39" s="80"/>
      <c r="U39" s="80"/>
      <c r="V39" s="80"/>
      <c r="W39" s="81"/>
      <c r="X39" s="152"/>
      <c r="Y39" s="79" t="str">
        <f>$Y$18</f>
        <v>Fernseher links</v>
      </c>
      <c r="Z39" s="80"/>
      <c r="AA39" s="80"/>
      <c r="AB39" s="80"/>
      <c r="AC39" s="80"/>
      <c r="AD39" s="80"/>
      <c r="AE39" s="80"/>
      <c r="AF39" s="80"/>
      <c r="AG39" s="80"/>
      <c r="AH39" s="81"/>
      <c r="AI39" s="152"/>
      <c r="AJ39" s="159" t="str">
        <f>$AX$8 &amp; " "</f>
        <v xml:space="preserve">Markus </v>
      </c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80" t="s">
        <v>2</v>
      </c>
      <c r="AZ39" s="80"/>
      <c r="BA39" s="80"/>
      <c r="BB39" s="156" t="str">
        <f>" " &amp; $AB$8</f>
        <v xml:space="preserve"> Patrick</v>
      </c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7"/>
      <c r="BQ39" s="152"/>
      <c r="BR39" s="153">
        <v>1</v>
      </c>
      <c r="BS39" s="154"/>
      <c r="BT39" s="154"/>
      <c r="BU39" s="154"/>
      <c r="BV39" s="154"/>
      <c r="BW39" s="80" t="s">
        <v>2</v>
      </c>
      <c r="BX39" s="80"/>
      <c r="BY39" s="80"/>
      <c r="BZ39" s="154">
        <v>1</v>
      </c>
      <c r="CA39" s="154"/>
      <c r="CB39" s="154"/>
      <c r="CC39" s="154"/>
      <c r="CD39" s="155"/>
      <c r="CE39" s="116"/>
      <c r="CF39" s="100"/>
      <c r="CG39" s="1">
        <f t="shared" si="8"/>
        <v>1</v>
      </c>
      <c r="CH39" s="1">
        <f t="shared" si="9"/>
        <v>0</v>
      </c>
      <c r="CI39" s="1">
        <f t="shared" si="10"/>
        <v>1</v>
      </c>
      <c r="CJ39" s="1">
        <f t="shared" si="11"/>
        <v>0</v>
      </c>
    </row>
    <row r="40" spans="1:88" ht="11.25" customHeight="1" x14ac:dyDescent="0.25">
      <c r="A40" s="17"/>
      <c r="B40" s="115"/>
      <c r="C40" s="145"/>
      <c r="D40" s="146"/>
      <c r="E40" s="146"/>
      <c r="F40" s="147"/>
      <c r="G40" s="152"/>
      <c r="H40" s="79">
        <f t="shared" si="12"/>
        <v>24</v>
      </c>
      <c r="I40" s="80"/>
      <c r="J40" s="80"/>
      <c r="K40" s="81"/>
      <c r="L40" s="152"/>
      <c r="M40" s="79" t="str">
        <f t="shared" si="7"/>
        <v>11.8.</v>
      </c>
      <c r="N40" s="80"/>
      <c r="O40" s="80"/>
      <c r="P40" s="80"/>
      <c r="Q40" s="81"/>
      <c r="R40" s="152"/>
      <c r="S40" s="161">
        <f t="shared" si="13"/>
        <v>0.95416666666666627</v>
      </c>
      <c r="T40" s="80"/>
      <c r="U40" s="80"/>
      <c r="V40" s="80"/>
      <c r="W40" s="81"/>
      <c r="X40" s="152"/>
      <c r="Y40" s="79" t="str">
        <f>$Y$17</f>
        <v>Fernseher rechts</v>
      </c>
      <c r="Z40" s="80"/>
      <c r="AA40" s="80"/>
      <c r="AB40" s="80"/>
      <c r="AC40" s="80"/>
      <c r="AD40" s="80"/>
      <c r="AE40" s="80"/>
      <c r="AF40" s="80"/>
      <c r="AG40" s="80"/>
      <c r="AH40" s="81"/>
      <c r="AI40" s="152"/>
      <c r="AJ40" s="159" t="str">
        <f>$AM$8 &amp; " "</f>
        <v xml:space="preserve">Christoph </v>
      </c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80" t="s">
        <v>2</v>
      </c>
      <c r="AZ40" s="80"/>
      <c r="BA40" s="80"/>
      <c r="BB40" s="156" t="str">
        <f>" " &amp; $BT$8</f>
        <v xml:space="preserve"> Schmiddi</v>
      </c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7"/>
      <c r="BQ40" s="152"/>
      <c r="BR40" s="153">
        <v>1</v>
      </c>
      <c r="BS40" s="154"/>
      <c r="BT40" s="154"/>
      <c r="BU40" s="154"/>
      <c r="BV40" s="154"/>
      <c r="BW40" s="80" t="s">
        <v>2</v>
      </c>
      <c r="BX40" s="80"/>
      <c r="BY40" s="80"/>
      <c r="BZ40" s="154">
        <v>7</v>
      </c>
      <c r="CA40" s="154"/>
      <c r="CB40" s="154"/>
      <c r="CC40" s="154"/>
      <c r="CD40" s="155"/>
      <c r="CE40" s="116"/>
      <c r="CF40" s="100"/>
      <c r="CG40" s="1">
        <f t="shared" si="8"/>
        <v>1</v>
      </c>
      <c r="CH40" s="1">
        <f t="shared" si="9"/>
        <v>0</v>
      </c>
      <c r="CI40" s="1">
        <f t="shared" si="10"/>
        <v>0</v>
      </c>
      <c r="CJ40" s="1">
        <f t="shared" si="11"/>
        <v>1</v>
      </c>
    </row>
    <row r="41" spans="1:88" ht="11.25" customHeight="1" x14ac:dyDescent="0.25">
      <c r="A41" s="17"/>
      <c r="B41" s="115"/>
      <c r="C41" s="145"/>
      <c r="D41" s="146"/>
      <c r="E41" s="146"/>
      <c r="F41" s="147"/>
      <c r="G41" s="152"/>
      <c r="H41" s="79">
        <f t="shared" si="12"/>
        <v>25</v>
      </c>
      <c r="I41" s="80"/>
      <c r="J41" s="80"/>
      <c r="K41" s="81"/>
      <c r="L41" s="152"/>
      <c r="M41" s="79" t="str">
        <f t="shared" si="7"/>
        <v>11.8.</v>
      </c>
      <c r="N41" s="80"/>
      <c r="O41" s="80"/>
      <c r="P41" s="80"/>
      <c r="Q41" s="81"/>
      <c r="R41" s="152"/>
      <c r="S41" s="161">
        <f t="shared" si="13"/>
        <v>0.95416666666666627</v>
      </c>
      <c r="T41" s="80"/>
      <c r="U41" s="80"/>
      <c r="V41" s="80"/>
      <c r="W41" s="81"/>
      <c r="X41" s="152"/>
      <c r="Y41" s="79" t="str">
        <f>$Y$18</f>
        <v>Fernseher links</v>
      </c>
      <c r="Z41" s="80"/>
      <c r="AA41" s="80"/>
      <c r="AB41" s="80"/>
      <c r="AC41" s="80"/>
      <c r="AD41" s="80"/>
      <c r="AE41" s="80"/>
      <c r="AF41" s="80"/>
      <c r="AG41" s="80"/>
      <c r="AH41" s="81"/>
      <c r="AI41" s="152"/>
      <c r="AJ41" s="159" t="str">
        <f>$AX$8 &amp; " "</f>
        <v xml:space="preserve">Markus </v>
      </c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80" t="s">
        <v>2</v>
      </c>
      <c r="AZ41" s="80"/>
      <c r="BA41" s="80"/>
      <c r="BB41" s="156" t="str">
        <f>" " &amp; $Q$8</f>
        <v xml:space="preserve"> Ratze</v>
      </c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7"/>
      <c r="BQ41" s="152"/>
      <c r="BR41" s="153">
        <v>0</v>
      </c>
      <c r="BS41" s="154"/>
      <c r="BT41" s="154"/>
      <c r="BU41" s="154"/>
      <c r="BV41" s="154"/>
      <c r="BW41" s="80" t="s">
        <v>2</v>
      </c>
      <c r="BX41" s="80"/>
      <c r="BY41" s="80"/>
      <c r="BZ41" s="154">
        <v>0</v>
      </c>
      <c r="CA41" s="154"/>
      <c r="CB41" s="154"/>
      <c r="CC41" s="154"/>
      <c r="CD41" s="155"/>
      <c r="CE41" s="116"/>
      <c r="CF41" s="100"/>
      <c r="CG41" s="1">
        <f t="shared" si="8"/>
        <v>1</v>
      </c>
      <c r="CH41" s="1">
        <f t="shared" si="9"/>
        <v>0</v>
      </c>
      <c r="CI41" s="1">
        <f t="shared" si="10"/>
        <v>1</v>
      </c>
      <c r="CJ41" s="1">
        <f t="shared" si="11"/>
        <v>0</v>
      </c>
    </row>
    <row r="42" spans="1:88" ht="11.25" customHeight="1" x14ac:dyDescent="0.25">
      <c r="A42" s="17"/>
      <c r="B42" s="115"/>
      <c r="C42" s="145"/>
      <c r="D42" s="146"/>
      <c r="E42" s="146"/>
      <c r="F42" s="147"/>
      <c r="G42" s="152"/>
      <c r="H42" s="79">
        <f t="shared" si="12"/>
        <v>26</v>
      </c>
      <c r="I42" s="80"/>
      <c r="J42" s="80"/>
      <c r="K42" s="81"/>
      <c r="L42" s="152"/>
      <c r="M42" s="79" t="str">
        <f t="shared" si="7"/>
        <v>11.8.</v>
      </c>
      <c r="N42" s="80"/>
      <c r="O42" s="80"/>
      <c r="P42" s="80"/>
      <c r="Q42" s="81"/>
      <c r="R42" s="152"/>
      <c r="S42" s="161">
        <f t="shared" si="13"/>
        <v>0.96249999999999958</v>
      </c>
      <c r="T42" s="80"/>
      <c r="U42" s="80"/>
      <c r="V42" s="80"/>
      <c r="W42" s="81"/>
      <c r="X42" s="152"/>
      <c r="Y42" s="79" t="str">
        <f>$Y$17</f>
        <v>Fernseher rechts</v>
      </c>
      <c r="Z42" s="80"/>
      <c r="AA42" s="80"/>
      <c r="AB42" s="80"/>
      <c r="AC42" s="80"/>
      <c r="AD42" s="80"/>
      <c r="AE42" s="80"/>
      <c r="AF42" s="80"/>
      <c r="AG42" s="80"/>
      <c r="AH42" s="81"/>
      <c r="AI42" s="152"/>
      <c r="AJ42" s="159" t="str">
        <f>$AB$8 &amp; " "</f>
        <v xml:space="preserve">Patrick </v>
      </c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80" t="s">
        <v>2</v>
      </c>
      <c r="AZ42" s="80"/>
      <c r="BA42" s="80"/>
      <c r="BB42" s="156" t="str">
        <f>" " &amp; $BT$8</f>
        <v xml:space="preserve"> Schmiddi</v>
      </c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7"/>
      <c r="BQ42" s="152"/>
      <c r="BR42" s="153">
        <v>1</v>
      </c>
      <c r="BS42" s="154"/>
      <c r="BT42" s="154"/>
      <c r="BU42" s="154"/>
      <c r="BV42" s="154"/>
      <c r="BW42" s="80" t="s">
        <v>2</v>
      </c>
      <c r="BX42" s="80"/>
      <c r="BY42" s="80"/>
      <c r="BZ42" s="154">
        <v>1</v>
      </c>
      <c r="CA42" s="154"/>
      <c r="CB42" s="154"/>
      <c r="CC42" s="154"/>
      <c r="CD42" s="155"/>
      <c r="CE42" s="116"/>
      <c r="CF42" s="100"/>
      <c r="CG42" s="1">
        <f t="shared" si="8"/>
        <v>1</v>
      </c>
      <c r="CH42" s="1">
        <f t="shared" si="9"/>
        <v>0</v>
      </c>
      <c r="CI42" s="1">
        <f t="shared" si="10"/>
        <v>1</v>
      </c>
      <c r="CJ42" s="1">
        <f t="shared" si="11"/>
        <v>0</v>
      </c>
    </row>
    <row r="43" spans="1:88" ht="11.25" customHeight="1" x14ac:dyDescent="0.25">
      <c r="A43" s="17"/>
      <c r="B43" s="115"/>
      <c r="C43" s="145"/>
      <c r="D43" s="146"/>
      <c r="E43" s="146"/>
      <c r="F43" s="147"/>
      <c r="G43" s="152"/>
      <c r="H43" s="79">
        <f t="shared" si="12"/>
        <v>27</v>
      </c>
      <c r="I43" s="80"/>
      <c r="J43" s="80"/>
      <c r="K43" s="81"/>
      <c r="L43" s="152"/>
      <c r="M43" s="79" t="str">
        <f t="shared" si="7"/>
        <v>11.8.</v>
      </c>
      <c r="N43" s="80"/>
      <c r="O43" s="80"/>
      <c r="P43" s="80"/>
      <c r="Q43" s="81"/>
      <c r="R43" s="152"/>
      <c r="S43" s="161">
        <f t="shared" si="13"/>
        <v>0.96249999999999958</v>
      </c>
      <c r="T43" s="80"/>
      <c r="U43" s="80"/>
      <c r="V43" s="80"/>
      <c r="W43" s="81"/>
      <c r="X43" s="152"/>
      <c r="Y43" s="79" t="str">
        <f>$Y$18</f>
        <v>Fernseher links</v>
      </c>
      <c r="Z43" s="80"/>
      <c r="AA43" s="80"/>
      <c r="AB43" s="80"/>
      <c r="AC43" s="80"/>
      <c r="AD43" s="80"/>
      <c r="AE43" s="80"/>
      <c r="AF43" s="80"/>
      <c r="AG43" s="80"/>
      <c r="AH43" s="81"/>
      <c r="AI43" s="152"/>
      <c r="AJ43" s="159" t="str">
        <f>$BI$8 &amp; " "</f>
        <v xml:space="preserve">Jule </v>
      </c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80" t="s">
        <v>2</v>
      </c>
      <c r="AZ43" s="80"/>
      <c r="BA43" s="80"/>
      <c r="BB43" s="156" t="str">
        <f>" " &amp; $AM$8</f>
        <v xml:space="preserve"> Christoph</v>
      </c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7"/>
      <c r="BQ43" s="152"/>
      <c r="BR43" s="153">
        <v>2</v>
      </c>
      <c r="BS43" s="154"/>
      <c r="BT43" s="154"/>
      <c r="BU43" s="154"/>
      <c r="BV43" s="154"/>
      <c r="BW43" s="80" t="s">
        <v>2</v>
      </c>
      <c r="BX43" s="80"/>
      <c r="BY43" s="80"/>
      <c r="BZ43" s="154">
        <v>0</v>
      </c>
      <c r="CA43" s="154"/>
      <c r="CB43" s="154"/>
      <c r="CC43" s="154"/>
      <c r="CD43" s="155"/>
      <c r="CE43" s="116"/>
      <c r="CF43" s="100"/>
      <c r="CG43" s="1">
        <f t="shared" si="8"/>
        <v>1</v>
      </c>
      <c r="CH43" s="1">
        <f t="shared" si="9"/>
        <v>1</v>
      </c>
      <c r="CI43" s="1">
        <f t="shared" si="10"/>
        <v>0</v>
      </c>
      <c r="CJ43" s="1">
        <f t="shared" si="11"/>
        <v>0</v>
      </c>
    </row>
    <row r="44" spans="1:88" ht="11.25" customHeight="1" x14ac:dyDescent="0.25">
      <c r="A44" s="17"/>
      <c r="B44" s="115"/>
      <c r="C44" s="145"/>
      <c r="D44" s="146"/>
      <c r="E44" s="146"/>
      <c r="F44" s="147"/>
      <c r="G44" s="152"/>
      <c r="H44" s="79">
        <f t="shared" si="12"/>
        <v>28</v>
      </c>
      <c r="I44" s="80"/>
      <c r="J44" s="80"/>
      <c r="K44" s="81"/>
      <c r="L44" s="152"/>
      <c r="M44" s="79" t="str">
        <f t="shared" si="7"/>
        <v>11.8.</v>
      </c>
      <c r="N44" s="80"/>
      <c r="O44" s="80"/>
      <c r="P44" s="80"/>
      <c r="Q44" s="81"/>
      <c r="R44" s="152"/>
      <c r="S44" s="161">
        <f t="shared" si="13"/>
        <v>0.97083333333333288</v>
      </c>
      <c r="T44" s="80"/>
      <c r="U44" s="80"/>
      <c r="V44" s="80"/>
      <c r="W44" s="81"/>
      <c r="X44" s="152"/>
      <c r="Y44" s="79" t="str">
        <f>$Y$17</f>
        <v>Fernseher rechts</v>
      </c>
      <c r="Z44" s="80"/>
      <c r="AA44" s="80"/>
      <c r="AB44" s="80"/>
      <c r="AC44" s="80"/>
      <c r="AD44" s="80"/>
      <c r="AE44" s="80"/>
      <c r="AF44" s="80"/>
      <c r="AG44" s="80"/>
      <c r="AH44" s="81"/>
      <c r="AI44" s="152"/>
      <c r="AJ44" s="159" t="str">
        <f>$Q$8 &amp; " "</f>
        <v xml:space="preserve">Ratze </v>
      </c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80" t="s">
        <v>2</v>
      </c>
      <c r="AZ44" s="80"/>
      <c r="BA44" s="80"/>
      <c r="BB44" s="156" t="str">
        <f>" " &amp; $BT$8</f>
        <v xml:space="preserve"> Schmiddi</v>
      </c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7"/>
      <c r="BQ44" s="152"/>
      <c r="BR44" s="153">
        <v>2</v>
      </c>
      <c r="BS44" s="154"/>
      <c r="BT44" s="154"/>
      <c r="BU44" s="154"/>
      <c r="BV44" s="154"/>
      <c r="BW44" s="80" t="s">
        <v>2</v>
      </c>
      <c r="BX44" s="80"/>
      <c r="BY44" s="80"/>
      <c r="BZ44" s="154">
        <v>3</v>
      </c>
      <c r="CA44" s="154"/>
      <c r="CB44" s="154"/>
      <c r="CC44" s="154"/>
      <c r="CD44" s="155"/>
      <c r="CE44" s="116"/>
      <c r="CF44" s="100"/>
      <c r="CG44" s="1">
        <f t="shared" si="8"/>
        <v>1</v>
      </c>
      <c r="CH44" s="1">
        <f t="shared" si="9"/>
        <v>0</v>
      </c>
      <c r="CI44" s="1">
        <f t="shared" si="10"/>
        <v>0</v>
      </c>
      <c r="CJ44" s="1">
        <f t="shared" si="11"/>
        <v>1</v>
      </c>
    </row>
    <row r="45" spans="1:88" ht="11.25" customHeight="1" x14ac:dyDescent="0.25">
      <c r="A45" s="17"/>
      <c r="B45" s="115"/>
      <c r="C45" s="145"/>
      <c r="D45" s="146"/>
      <c r="E45" s="146"/>
      <c r="F45" s="147"/>
      <c r="G45" s="152"/>
      <c r="H45" s="79">
        <f t="shared" si="12"/>
        <v>29</v>
      </c>
      <c r="I45" s="80"/>
      <c r="J45" s="80"/>
      <c r="K45" s="81"/>
      <c r="L45" s="152"/>
      <c r="M45" s="79" t="str">
        <f t="shared" si="7"/>
        <v>11.8.</v>
      </c>
      <c r="N45" s="80"/>
      <c r="O45" s="80"/>
      <c r="P45" s="80"/>
      <c r="Q45" s="81"/>
      <c r="R45" s="152"/>
      <c r="S45" s="161">
        <f t="shared" si="13"/>
        <v>0.97083333333333288</v>
      </c>
      <c r="T45" s="80"/>
      <c r="U45" s="80"/>
      <c r="V45" s="80"/>
      <c r="W45" s="81"/>
      <c r="X45" s="152"/>
      <c r="Y45" s="79" t="str">
        <f>$Y$18</f>
        <v>Fernseher links</v>
      </c>
      <c r="Z45" s="80"/>
      <c r="AA45" s="80"/>
      <c r="AB45" s="80"/>
      <c r="AC45" s="80"/>
      <c r="AD45" s="80"/>
      <c r="AE45" s="80"/>
      <c r="AF45" s="80"/>
      <c r="AG45" s="80"/>
      <c r="AH45" s="81"/>
      <c r="AI45" s="152"/>
      <c r="AJ45" s="159" t="str">
        <f>$AM$8 &amp; " "</f>
        <v xml:space="preserve">Christoph </v>
      </c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80" t="s">
        <v>2</v>
      </c>
      <c r="AZ45" s="80"/>
      <c r="BA45" s="80"/>
      <c r="BB45" s="156" t="str">
        <f>" " &amp; $AB$8</f>
        <v xml:space="preserve"> Patrick</v>
      </c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7"/>
      <c r="BQ45" s="152"/>
      <c r="BR45" s="153">
        <v>2</v>
      </c>
      <c r="BS45" s="154"/>
      <c r="BT45" s="154"/>
      <c r="BU45" s="154"/>
      <c r="BV45" s="154"/>
      <c r="BW45" s="80" t="s">
        <v>2</v>
      </c>
      <c r="BX45" s="80"/>
      <c r="BY45" s="80"/>
      <c r="BZ45" s="154">
        <v>1</v>
      </c>
      <c r="CA45" s="154"/>
      <c r="CB45" s="154"/>
      <c r="CC45" s="154"/>
      <c r="CD45" s="155"/>
      <c r="CE45" s="116"/>
      <c r="CF45" s="100"/>
      <c r="CG45" s="1">
        <f t="shared" si="8"/>
        <v>1</v>
      </c>
      <c r="CH45" s="1">
        <f t="shared" si="9"/>
        <v>1</v>
      </c>
      <c r="CI45" s="1">
        <f t="shared" si="10"/>
        <v>0</v>
      </c>
      <c r="CJ45" s="1">
        <f t="shared" si="11"/>
        <v>0</v>
      </c>
    </row>
    <row r="46" spans="1:88" ht="11.25" customHeight="1" x14ac:dyDescent="0.25">
      <c r="A46" s="17"/>
      <c r="B46" s="115"/>
      <c r="C46" s="148"/>
      <c r="D46" s="149"/>
      <c r="E46" s="149"/>
      <c r="F46" s="150"/>
      <c r="G46" s="152"/>
      <c r="H46" s="79">
        <f t="shared" si="12"/>
        <v>30</v>
      </c>
      <c r="I46" s="80"/>
      <c r="J46" s="80"/>
      <c r="K46" s="81"/>
      <c r="L46" s="152"/>
      <c r="M46" s="79" t="str">
        <f t="shared" si="7"/>
        <v>11.8.</v>
      </c>
      <c r="N46" s="80"/>
      <c r="O46" s="80"/>
      <c r="P46" s="80"/>
      <c r="Q46" s="81"/>
      <c r="R46" s="152"/>
      <c r="S46" s="161">
        <f t="shared" si="13"/>
        <v>0.97916666666666619</v>
      </c>
      <c r="T46" s="80"/>
      <c r="U46" s="80"/>
      <c r="V46" s="80"/>
      <c r="W46" s="81"/>
      <c r="X46" s="152"/>
      <c r="Y46" s="79" t="str">
        <f>$Y$17</f>
        <v>Fernseher rechts</v>
      </c>
      <c r="Z46" s="80"/>
      <c r="AA46" s="80"/>
      <c r="AB46" s="80"/>
      <c r="AC46" s="80"/>
      <c r="AD46" s="80"/>
      <c r="AE46" s="80"/>
      <c r="AF46" s="80"/>
      <c r="AG46" s="80"/>
      <c r="AH46" s="81"/>
      <c r="AI46" s="152"/>
      <c r="AJ46" s="159" t="str">
        <f>$BI$8 &amp; " "</f>
        <v xml:space="preserve">Jule </v>
      </c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80" t="s">
        <v>2</v>
      </c>
      <c r="AZ46" s="80"/>
      <c r="BA46" s="80"/>
      <c r="BB46" s="156" t="str">
        <f>" " &amp; $AX$8</f>
        <v xml:space="preserve"> Markus</v>
      </c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7"/>
      <c r="BQ46" s="152"/>
      <c r="BR46" s="153">
        <v>1</v>
      </c>
      <c r="BS46" s="154"/>
      <c r="BT46" s="154"/>
      <c r="BU46" s="154"/>
      <c r="BV46" s="154"/>
      <c r="BW46" s="80" t="s">
        <v>2</v>
      </c>
      <c r="BX46" s="80"/>
      <c r="BY46" s="80"/>
      <c r="BZ46" s="154">
        <v>0</v>
      </c>
      <c r="CA46" s="154"/>
      <c r="CB46" s="154"/>
      <c r="CC46" s="154"/>
      <c r="CD46" s="155"/>
      <c r="CE46" s="116"/>
      <c r="CF46" s="100"/>
      <c r="CG46" s="1">
        <f t="shared" si="8"/>
        <v>1</v>
      </c>
      <c r="CH46" s="1">
        <f t="shared" si="9"/>
        <v>1</v>
      </c>
      <c r="CI46" s="1">
        <f t="shared" si="10"/>
        <v>0</v>
      </c>
      <c r="CJ46" s="1">
        <f t="shared" si="11"/>
        <v>0</v>
      </c>
    </row>
    <row r="47" spans="1:88" ht="7.5" customHeight="1" x14ac:dyDescent="0.25">
      <c r="A47" s="17"/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9"/>
      <c r="CF47" s="100"/>
    </row>
    <row r="48" spans="1:88" ht="11.25" customHeight="1" x14ac:dyDescent="0.25">
      <c r="A48" s="17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00"/>
    </row>
    <row r="49" spans="1:88" ht="7.5" customHeight="1" x14ac:dyDescent="0.25">
      <c r="A49" s="17"/>
      <c r="B49" s="113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4"/>
      <c r="CF49" s="100"/>
    </row>
    <row r="50" spans="1:88" s="13" customFormat="1" ht="15" customHeight="1" x14ac:dyDescent="0.25">
      <c r="A50" s="17"/>
      <c r="B50" s="115"/>
      <c r="C50" s="86" t="s">
        <v>12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8"/>
      <c r="CE50" s="116"/>
      <c r="CF50" s="100"/>
      <c r="CG50" s="2"/>
      <c r="CH50" s="2"/>
      <c r="CI50" s="2"/>
      <c r="CJ50" s="2"/>
    </row>
    <row r="51" spans="1:88" ht="7.5" customHeight="1" x14ac:dyDescent="0.25">
      <c r="A51" s="17"/>
      <c r="B51" s="115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116"/>
      <c r="CF51" s="100"/>
    </row>
    <row r="52" spans="1:88" s="9" customFormat="1" ht="11.25" customHeight="1" x14ac:dyDescent="0.25">
      <c r="A52" s="17"/>
      <c r="B52" s="115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162" t="str">
        <f>$Q$8</f>
        <v>Ratze</v>
      </c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 t="str">
        <f>$AB$8</f>
        <v>Patrick</v>
      </c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 t="str">
        <f>$AM$8</f>
        <v>Christoph</v>
      </c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 t="str">
        <f>$AX$8</f>
        <v>Markus</v>
      </c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 t="str">
        <f>$BI$8</f>
        <v>Jule</v>
      </c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 t="str">
        <f>$BT$8</f>
        <v>Schmiddi</v>
      </c>
      <c r="BU52" s="163"/>
      <c r="BV52" s="163"/>
      <c r="BW52" s="163"/>
      <c r="BX52" s="163"/>
      <c r="BY52" s="163"/>
      <c r="BZ52" s="163"/>
      <c r="CA52" s="163"/>
      <c r="CB52" s="163"/>
      <c r="CC52" s="163"/>
      <c r="CD52" s="164"/>
      <c r="CE52" s="116"/>
      <c r="CF52" s="100"/>
      <c r="CG52" s="3"/>
      <c r="CH52" s="3"/>
      <c r="CI52" s="3"/>
      <c r="CJ52" s="3"/>
    </row>
    <row r="53" spans="1:88" ht="11.25" customHeight="1" x14ac:dyDescent="0.25">
      <c r="A53" s="17"/>
      <c r="B53" s="115"/>
      <c r="C53" s="101" t="str">
        <f>" " &amp; $Q$8</f>
        <v xml:space="preserve"> Ratze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73" t="s">
        <v>13</v>
      </c>
      <c r="R53" s="74"/>
      <c r="S53" s="74"/>
      <c r="T53" s="74"/>
      <c r="U53" s="74"/>
      <c r="V53" s="74"/>
      <c r="W53" s="74"/>
      <c r="X53" s="74"/>
      <c r="Y53" s="74"/>
      <c r="Z53" s="74"/>
      <c r="AA53" s="75"/>
      <c r="AB53" s="165">
        <f>BR16</f>
        <v>6</v>
      </c>
      <c r="AC53" s="166"/>
      <c r="AD53" s="166"/>
      <c r="AE53" s="166"/>
      <c r="AF53" s="166" t="s">
        <v>2</v>
      </c>
      <c r="AG53" s="166"/>
      <c r="AH53" s="166"/>
      <c r="AI53" s="166">
        <f>BZ16</f>
        <v>1</v>
      </c>
      <c r="AJ53" s="166"/>
      <c r="AK53" s="166"/>
      <c r="AL53" s="167"/>
      <c r="AM53" s="165">
        <f>BR19</f>
        <v>2</v>
      </c>
      <c r="AN53" s="166"/>
      <c r="AO53" s="166"/>
      <c r="AP53" s="166"/>
      <c r="AQ53" s="166" t="s">
        <v>2</v>
      </c>
      <c r="AR53" s="166"/>
      <c r="AS53" s="166"/>
      <c r="AT53" s="166">
        <f>BZ19</f>
        <v>4</v>
      </c>
      <c r="AU53" s="166"/>
      <c r="AV53" s="166"/>
      <c r="AW53" s="167"/>
      <c r="AX53" s="165">
        <f>BR25</f>
        <v>0</v>
      </c>
      <c r="AY53" s="166"/>
      <c r="AZ53" s="166"/>
      <c r="BA53" s="166"/>
      <c r="BB53" s="166" t="s">
        <v>2</v>
      </c>
      <c r="BC53" s="166"/>
      <c r="BD53" s="166"/>
      <c r="BE53" s="166">
        <f>BZ25</f>
        <v>1</v>
      </c>
      <c r="BF53" s="166"/>
      <c r="BG53" s="166"/>
      <c r="BH53" s="167"/>
      <c r="BI53" s="165">
        <f>BR38</f>
        <v>1</v>
      </c>
      <c r="BJ53" s="166"/>
      <c r="BK53" s="166"/>
      <c r="BL53" s="166"/>
      <c r="BM53" s="166" t="s">
        <v>2</v>
      </c>
      <c r="BN53" s="166"/>
      <c r="BO53" s="166"/>
      <c r="BP53" s="166">
        <f>BZ38</f>
        <v>4</v>
      </c>
      <c r="BQ53" s="166"/>
      <c r="BR53" s="166"/>
      <c r="BS53" s="167"/>
      <c r="BT53" s="165">
        <f>BR44</f>
        <v>2</v>
      </c>
      <c r="BU53" s="166"/>
      <c r="BV53" s="166"/>
      <c r="BW53" s="166"/>
      <c r="BX53" s="166" t="s">
        <v>2</v>
      </c>
      <c r="BY53" s="166"/>
      <c r="BZ53" s="166"/>
      <c r="CA53" s="166">
        <f>BZ44</f>
        <v>3</v>
      </c>
      <c r="CB53" s="166"/>
      <c r="CC53" s="166"/>
      <c r="CD53" s="167"/>
      <c r="CE53" s="116"/>
      <c r="CF53" s="100"/>
    </row>
    <row r="54" spans="1:88" ht="11.25" customHeight="1" x14ac:dyDescent="0.25">
      <c r="A54" s="17"/>
      <c r="B54" s="115"/>
      <c r="C54" s="101" t="str">
        <f>" " &amp; $AB$8</f>
        <v xml:space="preserve"> Patrick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165">
        <f>BR32</f>
        <v>2</v>
      </c>
      <c r="R54" s="166"/>
      <c r="S54" s="166"/>
      <c r="T54" s="166"/>
      <c r="U54" s="166" t="s">
        <v>2</v>
      </c>
      <c r="V54" s="166"/>
      <c r="W54" s="166"/>
      <c r="X54" s="166">
        <f>BZ32</f>
        <v>0</v>
      </c>
      <c r="Y54" s="166"/>
      <c r="Z54" s="166"/>
      <c r="AA54" s="167"/>
      <c r="AB54" s="73" t="s">
        <v>13</v>
      </c>
      <c r="AC54" s="74"/>
      <c r="AD54" s="74"/>
      <c r="AE54" s="74"/>
      <c r="AF54" s="74"/>
      <c r="AG54" s="74"/>
      <c r="AH54" s="74"/>
      <c r="AI54" s="74"/>
      <c r="AJ54" s="74"/>
      <c r="AK54" s="74"/>
      <c r="AL54" s="75"/>
      <c r="AM54" s="165">
        <f>BR29</f>
        <v>0</v>
      </c>
      <c r="AN54" s="166"/>
      <c r="AO54" s="166"/>
      <c r="AP54" s="166"/>
      <c r="AQ54" s="166" t="s">
        <v>2</v>
      </c>
      <c r="AR54" s="166"/>
      <c r="AS54" s="166"/>
      <c r="AT54" s="166">
        <f>BZ29</f>
        <v>1</v>
      </c>
      <c r="AU54" s="166"/>
      <c r="AV54" s="166"/>
      <c r="AW54" s="167"/>
      <c r="AX54" s="165">
        <f>BR23</f>
        <v>1</v>
      </c>
      <c r="AY54" s="166"/>
      <c r="AZ54" s="166"/>
      <c r="BA54" s="166"/>
      <c r="BB54" s="166" t="s">
        <v>2</v>
      </c>
      <c r="BC54" s="166"/>
      <c r="BD54" s="166"/>
      <c r="BE54" s="166">
        <f>BZ23</f>
        <v>1</v>
      </c>
      <c r="BF54" s="166"/>
      <c r="BG54" s="166"/>
      <c r="BH54" s="167"/>
      <c r="BI54" s="165">
        <f>BR20</f>
        <v>1</v>
      </c>
      <c r="BJ54" s="166"/>
      <c r="BK54" s="166"/>
      <c r="BL54" s="166"/>
      <c r="BM54" s="166" t="s">
        <v>2</v>
      </c>
      <c r="BN54" s="166"/>
      <c r="BO54" s="166"/>
      <c r="BP54" s="166">
        <f>BZ20</f>
        <v>1</v>
      </c>
      <c r="BQ54" s="166"/>
      <c r="BR54" s="166"/>
      <c r="BS54" s="167"/>
      <c r="BT54" s="165">
        <f>BR42</f>
        <v>1</v>
      </c>
      <c r="BU54" s="166"/>
      <c r="BV54" s="166"/>
      <c r="BW54" s="166"/>
      <c r="BX54" s="166" t="s">
        <v>2</v>
      </c>
      <c r="BY54" s="166"/>
      <c r="BZ54" s="166"/>
      <c r="CA54" s="166">
        <f>BZ42</f>
        <v>1</v>
      </c>
      <c r="CB54" s="166"/>
      <c r="CC54" s="166"/>
      <c r="CD54" s="167"/>
      <c r="CE54" s="116"/>
      <c r="CF54" s="100"/>
    </row>
    <row r="55" spans="1:88" ht="11.25" customHeight="1" x14ac:dyDescent="0.25">
      <c r="A55" s="17"/>
      <c r="B55" s="115"/>
      <c r="C55" s="101" t="str">
        <f>" " &amp; $AM$8</f>
        <v xml:space="preserve"> Christoph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  <c r="Q55" s="165">
        <f>BR35</f>
        <v>4</v>
      </c>
      <c r="R55" s="166"/>
      <c r="S55" s="166"/>
      <c r="T55" s="166"/>
      <c r="U55" s="166" t="s">
        <v>2</v>
      </c>
      <c r="V55" s="166"/>
      <c r="W55" s="166"/>
      <c r="X55" s="166">
        <f>BZ35</f>
        <v>0</v>
      </c>
      <c r="Y55" s="166"/>
      <c r="Z55" s="166"/>
      <c r="AA55" s="167"/>
      <c r="AB55" s="165">
        <f>BR45</f>
        <v>2</v>
      </c>
      <c r="AC55" s="166"/>
      <c r="AD55" s="166"/>
      <c r="AE55" s="166"/>
      <c r="AF55" s="166" t="s">
        <v>2</v>
      </c>
      <c r="AG55" s="166"/>
      <c r="AH55" s="166"/>
      <c r="AI55" s="166">
        <f>BZ45</f>
        <v>1</v>
      </c>
      <c r="AJ55" s="166"/>
      <c r="AK55" s="166"/>
      <c r="AL55" s="167"/>
      <c r="AM55" s="73" t="s">
        <v>13</v>
      </c>
      <c r="AN55" s="74"/>
      <c r="AO55" s="74"/>
      <c r="AP55" s="74"/>
      <c r="AQ55" s="74"/>
      <c r="AR55" s="74"/>
      <c r="AS55" s="74"/>
      <c r="AT55" s="74"/>
      <c r="AU55" s="74"/>
      <c r="AV55" s="74"/>
      <c r="AW55" s="75"/>
      <c r="AX55" s="165">
        <f>BR17</f>
        <v>1</v>
      </c>
      <c r="AY55" s="166"/>
      <c r="AZ55" s="166"/>
      <c r="BA55" s="166"/>
      <c r="BB55" s="166" t="s">
        <v>2</v>
      </c>
      <c r="BC55" s="166"/>
      <c r="BD55" s="166"/>
      <c r="BE55" s="166">
        <f>BZ17</f>
        <v>2</v>
      </c>
      <c r="BF55" s="166"/>
      <c r="BG55" s="166"/>
      <c r="BH55" s="167"/>
      <c r="BI55" s="165">
        <f>BR27</f>
        <v>1</v>
      </c>
      <c r="BJ55" s="166"/>
      <c r="BK55" s="166"/>
      <c r="BL55" s="166"/>
      <c r="BM55" s="166" t="s">
        <v>2</v>
      </c>
      <c r="BN55" s="166"/>
      <c r="BO55" s="166"/>
      <c r="BP55" s="166">
        <f>BZ27</f>
        <v>2</v>
      </c>
      <c r="BQ55" s="166"/>
      <c r="BR55" s="166"/>
      <c r="BS55" s="167"/>
      <c r="BT55" s="165">
        <f>BR40</f>
        <v>1</v>
      </c>
      <c r="BU55" s="166"/>
      <c r="BV55" s="166"/>
      <c r="BW55" s="166"/>
      <c r="BX55" s="166" t="s">
        <v>2</v>
      </c>
      <c r="BY55" s="166"/>
      <c r="BZ55" s="166"/>
      <c r="CA55" s="166">
        <f>BZ40</f>
        <v>7</v>
      </c>
      <c r="CB55" s="166"/>
      <c r="CC55" s="166"/>
      <c r="CD55" s="167"/>
      <c r="CE55" s="116"/>
      <c r="CF55" s="100"/>
    </row>
    <row r="56" spans="1:88" ht="11.25" customHeight="1" x14ac:dyDescent="0.25">
      <c r="A56" s="17"/>
      <c r="B56" s="115"/>
      <c r="C56" s="101" t="str">
        <f>" " &amp; $AX$8</f>
        <v xml:space="preserve"> Markus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165">
        <f>BR41</f>
        <v>0</v>
      </c>
      <c r="R56" s="166"/>
      <c r="S56" s="166"/>
      <c r="T56" s="166"/>
      <c r="U56" s="166" t="s">
        <v>2</v>
      </c>
      <c r="V56" s="166"/>
      <c r="W56" s="166"/>
      <c r="X56" s="166">
        <f>BZ41</f>
        <v>0</v>
      </c>
      <c r="Y56" s="166"/>
      <c r="Z56" s="166"/>
      <c r="AA56" s="167"/>
      <c r="AB56" s="165">
        <f>BR39</f>
        <v>1</v>
      </c>
      <c r="AC56" s="166"/>
      <c r="AD56" s="166"/>
      <c r="AE56" s="166"/>
      <c r="AF56" s="166" t="s">
        <v>2</v>
      </c>
      <c r="AG56" s="166"/>
      <c r="AH56" s="166"/>
      <c r="AI56" s="166">
        <f>BZ39</f>
        <v>1</v>
      </c>
      <c r="AJ56" s="166"/>
      <c r="AK56" s="166"/>
      <c r="AL56" s="167"/>
      <c r="AM56" s="165">
        <f>BR33</f>
        <v>0</v>
      </c>
      <c r="AN56" s="166"/>
      <c r="AO56" s="166"/>
      <c r="AP56" s="166"/>
      <c r="AQ56" s="166" t="s">
        <v>2</v>
      </c>
      <c r="AR56" s="166"/>
      <c r="AS56" s="166"/>
      <c r="AT56" s="166">
        <f>BZ33</f>
        <v>0</v>
      </c>
      <c r="AU56" s="166"/>
      <c r="AV56" s="166"/>
      <c r="AW56" s="167"/>
      <c r="AX56" s="73" t="s">
        <v>13</v>
      </c>
      <c r="AY56" s="74"/>
      <c r="AZ56" s="74"/>
      <c r="BA56" s="74"/>
      <c r="BB56" s="74"/>
      <c r="BC56" s="74"/>
      <c r="BD56" s="74"/>
      <c r="BE56" s="74"/>
      <c r="BF56" s="74"/>
      <c r="BG56" s="74"/>
      <c r="BH56" s="75"/>
      <c r="BI56" s="165">
        <f>BR30</f>
        <v>0</v>
      </c>
      <c r="BJ56" s="166"/>
      <c r="BK56" s="166"/>
      <c r="BL56" s="166"/>
      <c r="BM56" s="166" t="s">
        <v>2</v>
      </c>
      <c r="BN56" s="166"/>
      <c r="BO56" s="166"/>
      <c r="BP56" s="166">
        <f>BZ30</f>
        <v>0</v>
      </c>
      <c r="BQ56" s="166"/>
      <c r="BR56" s="166"/>
      <c r="BS56" s="167"/>
      <c r="BT56" s="165">
        <f>BR21</f>
        <v>1</v>
      </c>
      <c r="BU56" s="166"/>
      <c r="BV56" s="166"/>
      <c r="BW56" s="166"/>
      <c r="BX56" s="166" t="s">
        <v>2</v>
      </c>
      <c r="BY56" s="166"/>
      <c r="BZ56" s="166"/>
      <c r="CA56" s="166">
        <f>BZ21</f>
        <v>2</v>
      </c>
      <c r="CB56" s="166"/>
      <c r="CC56" s="166"/>
      <c r="CD56" s="167"/>
      <c r="CE56" s="116"/>
      <c r="CF56" s="100"/>
    </row>
    <row r="57" spans="1:88" ht="11.25" customHeight="1" x14ac:dyDescent="0.25">
      <c r="A57" s="17"/>
      <c r="B57" s="115"/>
      <c r="C57" s="101" t="str">
        <f>" " &amp; $BI$8</f>
        <v xml:space="preserve"> Jule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3"/>
      <c r="Q57" s="165">
        <f>BR22</f>
        <v>1</v>
      </c>
      <c r="R57" s="166"/>
      <c r="S57" s="166"/>
      <c r="T57" s="166"/>
      <c r="U57" s="166" t="s">
        <v>2</v>
      </c>
      <c r="V57" s="166"/>
      <c r="W57" s="166"/>
      <c r="X57" s="166">
        <f>BZ22</f>
        <v>4</v>
      </c>
      <c r="Y57" s="166"/>
      <c r="Z57" s="166"/>
      <c r="AA57" s="167"/>
      <c r="AB57" s="165">
        <f>BR36</f>
        <v>2</v>
      </c>
      <c r="AC57" s="166"/>
      <c r="AD57" s="166"/>
      <c r="AE57" s="166"/>
      <c r="AF57" s="166" t="s">
        <v>2</v>
      </c>
      <c r="AG57" s="166"/>
      <c r="AH57" s="166"/>
      <c r="AI57" s="166">
        <f>BZ36</f>
        <v>0</v>
      </c>
      <c r="AJ57" s="166"/>
      <c r="AK57" s="166"/>
      <c r="AL57" s="167"/>
      <c r="AM57" s="165">
        <f>BR43</f>
        <v>2</v>
      </c>
      <c r="AN57" s="166"/>
      <c r="AO57" s="166"/>
      <c r="AP57" s="166"/>
      <c r="AQ57" s="166" t="s">
        <v>2</v>
      </c>
      <c r="AR57" s="166"/>
      <c r="AS57" s="166"/>
      <c r="AT57" s="166">
        <f>BZ43</f>
        <v>0</v>
      </c>
      <c r="AU57" s="166"/>
      <c r="AV57" s="166"/>
      <c r="AW57" s="167"/>
      <c r="AX57" s="165">
        <f>BR46</f>
        <v>1</v>
      </c>
      <c r="AY57" s="166"/>
      <c r="AZ57" s="166"/>
      <c r="BA57" s="166"/>
      <c r="BB57" s="166" t="s">
        <v>2</v>
      </c>
      <c r="BC57" s="166"/>
      <c r="BD57" s="166"/>
      <c r="BE57" s="166">
        <f>BZ46</f>
        <v>0</v>
      </c>
      <c r="BF57" s="166"/>
      <c r="BG57" s="166"/>
      <c r="BH57" s="167"/>
      <c r="BI57" s="73" t="s">
        <v>13</v>
      </c>
      <c r="BJ57" s="74"/>
      <c r="BK57" s="74"/>
      <c r="BL57" s="74"/>
      <c r="BM57" s="74"/>
      <c r="BN57" s="74"/>
      <c r="BO57" s="74"/>
      <c r="BP57" s="74"/>
      <c r="BQ57" s="74"/>
      <c r="BR57" s="74"/>
      <c r="BS57" s="75"/>
      <c r="BT57" s="165">
        <f>BR18</f>
        <v>2</v>
      </c>
      <c r="BU57" s="166"/>
      <c r="BV57" s="166"/>
      <c r="BW57" s="166"/>
      <c r="BX57" s="166" t="s">
        <v>2</v>
      </c>
      <c r="BY57" s="166"/>
      <c r="BZ57" s="166"/>
      <c r="CA57" s="166">
        <f>BZ18</f>
        <v>1</v>
      </c>
      <c r="CB57" s="166"/>
      <c r="CC57" s="166"/>
      <c r="CD57" s="167"/>
      <c r="CE57" s="116"/>
      <c r="CF57" s="100"/>
    </row>
    <row r="58" spans="1:88" ht="11.25" customHeight="1" x14ac:dyDescent="0.25">
      <c r="A58" s="17"/>
      <c r="B58" s="115"/>
      <c r="C58" s="101" t="str">
        <f>" " &amp; $BT$8</f>
        <v xml:space="preserve"> Schmiddi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3"/>
      <c r="Q58" s="165">
        <f>BR28</f>
        <v>1</v>
      </c>
      <c r="R58" s="166"/>
      <c r="S58" s="166"/>
      <c r="T58" s="166"/>
      <c r="U58" s="166" t="s">
        <v>2</v>
      </c>
      <c r="V58" s="166"/>
      <c r="W58" s="166"/>
      <c r="X58" s="166">
        <f>BZ28</f>
        <v>2</v>
      </c>
      <c r="Y58" s="166"/>
      <c r="Z58" s="166"/>
      <c r="AA58" s="167"/>
      <c r="AB58" s="165">
        <f>BR26</f>
        <v>1</v>
      </c>
      <c r="AC58" s="166"/>
      <c r="AD58" s="166"/>
      <c r="AE58" s="166"/>
      <c r="AF58" s="166" t="s">
        <v>2</v>
      </c>
      <c r="AG58" s="166"/>
      <c r="AH58" s="166"/>
      <c r="AI58" s="166">
        <f>BZ26</f>
        <v>3</v>
      </c>
      <c r="AJ58" s="166"/>
      <c r="AK58" s="166"/>
      <c r="AL58" s="167"/>
      <c r="AM58" s="165">
        <f>BR24</f>
        <v>1</v>
      </c>
      <c r="AN58" s="166"/>
      <c r="AO58" s="166"/>
      <c r="AP58" s="166"/>
      <c r="AQ58" s="166" t="s">
        <v>2</v>
      </c>
      <c r="AR58" s="166"/>
      <c r="AS58" s="166"/>
      <c r="AT58" s="166">
        <f>BZ24</f>
        <v>3</v>
      </c>
      <c r="AU58" s="166"/>
      <c r="AV58" s="166"/>
      <c r="AW58" s="167"/>
      <c r="AX58" s="165">
        <f>BR37</f>
        <v>1</v>
      </c>
      <c r="AY58" s="166"/>
      <c r="AZ58" s="166"/>
      <c r="BA58" s="166"/>
      <c r="BB58" s="166" t="s">
        <v>2</v>
      </c>
      <c r="BC58" s="166"/>
      <c r="BD58" s="166"/>
      <c r="BE58" s="166">
        <f>BZ37</f>
        <v>4</v>
      </c>
      <c r="BF58" s="166"/>
      <c r="BG58" s="166"/>
      <c r="BH58" s="167"/>
      <c r="BI58" s="165">
        <f>BR34</f>
        <v>0</v>
      </c>
      <c r="BJ58" s="166"/>
      <c r="BK58" s="166"/>
      <c r="BL58" s="166"/>
      <c r="BM58" s="166" t="s">
        <v>2</v>
      </c>
      <c r="BN58" s="166"/>
      <c r="BO58" s="166"/>
      <c r="BP58" s="166">
        <f>BZ34</f>
        <v>4</v>
      </c>
      <c r="BQ58" s="166"/>
      <c r="BR58" s="166"/>
      <c r="BS58" s="167"/>
      <c r="BT58" s="73" t="s">
        <v>13</v>
      </c>
      <c r="BU58" s="74"/>
      <c r="BV58" s="74"/>
      <c r="BW58" s="74"/>
      <c r="BX58" s="74"/>
      <c r="BY58" s="74"/>
      <c r="BZ58" s="74"/>
      <c r="CA58" s="74"/>
      <c r="CB58" s="74"/>
      <c r="CC58" s="74"/>
      <c r="CD58" s="75"/>
      <c r="CE58" s="116"/>
      <c r="CF58" s="100"/>
    </row>
    <row r="59" spans="1:88" ht="7.5" customHeight="1" x14ac:dyDescent="0.25">
      <c r="A59" s="17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00"/>
    </row>
    <row r="60" spans="1:88" ht="11.25" hidden="1" customHeight="1" x14ac:dyDescent="0.25">
      <c r="A60" s="17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00"/>
    </row>
    <row r="61" spans="1:88" ht="7.5" hidden="1" customHeight="1" x14ac:dyDescent="0.25">
      <c r="A61" s="17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4"/>
      <c r="CF61" s="100"/>
    </row>
    <row r="62" spans="1:88" s="13" customFormat="1" ht="15" hidden="1" customHeight="1" x14ac:dyDescent="0.25">
      <c r="A62" s="17"/>
      <c r="B62" s="115"/>
      <c r="C62" s="86" t="s">
        <v>14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8"/>
      <c r="CE62" s="116"/>
      <c r="CF62" s="100"/>
      <c r="CG62" s="2"/>
      <c r="CH62" s="2"/>
      <c r="CI62" s="2"/>
      <c r="CJ62" s="2"/>
    </row>
    <row r="63" spans="1:88" ht="7.5" hidden="1" customHeight="1" x14ac:dyDescent="0.25">
      <c r="A63" s="17"/>
      <c r="B63" s="115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116"/>
      <c r="CF63" s="100"/>
    </row>
    <row r="64" spans="1:88" s="9" customFormat="1" ht="11.25" hidden="1" customHeight="1" x14ac:dyDescent="0.25">
      <c r="A64" s="17"/>
      <c r="B64" s="115"/>
      <c r="C64" s="117" t="s">
        <v>15</v>
      </c>
      <c r="D64" s="117"/>
      <c r="E64" s="117"/>
      <c r="F64" s="117"/>
      <c r="G64" s="117"/>
      <c r="H64" s="101" t="str">
        <f>" Spieler"</f>
        <v xml:space="preserve"> Spieler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17" t="s">
        <v>16</v>
      </c>
      <c r="U64" s="117"/>
      <c r="V64" s="117"/>
      <c r="W64" s="117"/>
      <c r="X64" s="117"/>
      <c r="Y64" s="73"/>
      <c r="Z64" s="118" t="s">
        <v>17</v>
      </c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 t="s">
        <v>18</v>
      </c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75" t="s">
        <v>19</v>
      </c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 t="s">
        <v>20</v>
      </c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73"/>
      <c r="BS64" s="120" t="s">
        <v>21</v>
      </c>
      <c r="BT64" s="117"/>
      <c r="BU64" s="117"/>
      <c r="BV64" s="117"/>
      <c r="BW64" s="117"/>
      <c r="BX64" s="73" t="s">
        <v>22</v>
      </c>
      <c r="BY64" s="74"/>
      <c r="BZ64" s="74"/>
      <c r="CA64" s="74"/>
      <c r="CB64" s="96" t="s">
        <v>56</v>
      </c>
      <c r="CC64" s="74"/>
      <c r="CD64" s="75"/>
      <c r="CE64" s="116"/>
      <c r="CF64" s="100"/>
    </row>
    <row r="65" spans="1:88" ht="11.25" hidden="1" customHeight="1" x14ac:dyDescent="0.25">
      <c r="A65" s="17"/>
      <c r="B65" s="115"/>
      <c r="C65" s="105">
        <f t="shared" ref="C65:C70" si="14">RANK($BX65,$BX$65:$BX$70,0)</f>
        <v>4</v>
      </c>
      <c r="D65" s="105"/>
      <c r="E65" s="105"/>
      <c r="F65" s="105"/>
      <c r="G65" s="105"/>
      <c r="H65" s="168" t="str">
        <f>" " &amp; $Q$8</f>
        <v xml:space="preserve"> Ratze</v>
      </c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05">
        <f>CG16+CG19+CG22+CG25+CG28+CG32+CG35+CG38+CG41+CG44</f>
        <v>10</v>
      </c>
      <c r="U65" s="105"/>
      <c r="V65" s="105"/>
      <c r="W65" s="105"/>
      <c r="X65" s="105"/>
      <c r="Y65" s="92"/>
      <c r="Z65" s="109">
        <f>CH16+CH19+CJ22+CH25+CJ28+CJ32+CJ35+CH38+CJ41+CH44</f>
        <v>3</v>
      </c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>
        <f>CI16+CI19+CI22+CI25+CI28+CI32+CI35+CI38+CI41+CI44</f>
        <v>1</v>
      </c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94">
        <f>CJ16+CJ19+CH22+CJ25+CH28+CH32+CH35+CJ38+CH41+CJ44</f>
        <v>6</v>
      </c>
      <c r="AW65" s="93"/>
      <c r="AX65" s="93"/>
      <c r="AY65" s="93"/>
      <c r="AZ65" s="93"/>
      <c r="BA65" s="93"/>
      <c r="BB65" s="93"/>
      <c r="BC65" s="93"/>
      <c r="BD65" s="93"/>
      <c r="BE65" s="93"/>
      <c r="BF65" s="95"/>
      <c r="BG65" s="92">
        <f>BR16+BR19+BZ22+BR25+BZ28+BZ32+BZ35+BR38+BZ41+BR44</f>
        <v>17</v>
      </c>
      <c r="BH65" s="93"/>
      <c r="BI65" s="93"/>
      <c r="BJ65" s="93"/>
      <c r="BK65" s="93"/>
      <c r="BL65" s="95" t="s">
        <v>2</v>
      </c>
      <c r="BM65" s="92"/>
      <c r="BN65" s="93">
        <f>BZ16+BZ19+BR22+BZ25+BR28+BR32+BR35+BZ38+BR41+BZ44</f>
        <v>21</v>
      </c>
      <c r="BO65" s="93"/>
      <c r="BP65" s="93"/>
      <c r="BQ65" s="93"/>
      <c r="BR65" s="111"/>
      <c r="BS65" s="104">
        <f t="shared" ref="BS65:BS70" si="15">BG65-BN65</f>
        <v>-4</v>
      </c>
      <c r="BT65" s="105"/>
      <c r="BU65" s="105"/>
      <c r="BV65" s="105"/>
      <c r="BW65" s="105"/>
      <c r="BX65" s="92">
        <f t="shared" ref="BX65:BX70" si="16">(Z65*3)+AK65</f>
        <v>10</v>
      </c>
      <c r="BY65" s="93"/>
      <c r="BZ65" s="93"/>
      <c r="CA65" s="93"/>
      <c r="CB65" s="94">
        <f t="shared" ref="CB65:CB70" si="17">BX65+ROW()/1000</f>
        <v>10.065</v>
      </c>
      <c r="CC65" s="93"/>
      <c r="CD65" s="95"/>
      <c r="CE65" s="116"/>
      <c r="CF65" s="100"/>
      <c r="CG65" s="8"/>
      <c r="CH65" s="8"/>
      <c r="CI65" s="8"/>
      <c r="CJ65" s="8"/>
    </row>
    <row r="66" spans="1:88" ht="11.25" hidden="1" customHeight="1" x14ac:dyDescent="0.25">
      <c r="A66" s="17"/>
      <c r="B66" s="115"/>
      <c r="C66" s="105">
        <f t="shared" si="14"/>
        <v>4</v>
      </c>
      <c r="D66" s="105"/>
      <c r="E66" s="105"/>
      <c r="F66" s="105"/>
      <c r="G66" s="105"/>
      <c r="H66" s="168" t="str">
        <f>" " &amp; $AB$8</f>
        <v xml:space="preserve"> Patrick</v>
      </c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05">
        <f>CG16+CG20+CG23+CG26+CG29+CG32+CG36+CG39+CG42+CG45</f>
        <v>10</v>
      </c>
      <c r="U66" s="105"/>
      <c r="V66" s="105"/>
      <c r="W66" s="105"/>
      <c r="X66" s="105"/>
      <c r="Y66" s="92"/>
      <c r="Z66" s="92">
        <f>CJ16+CH20+CH23+CJ26+CH29+CH32+CJ36+CJ39+CH42+CJ45</f>
        <v>2</v>
      </c>
      <c r="AA66" s="93"/>
      <c r="AB66" s="93"/>
      <c r="AC66" s="93"/>
      <c r="AD66" s="93"/>
      <c r="AE66" s="93"/>
      <c r="AF66" s="93"/>
      <c r="AG66" s="93"/>
      <c r="AH66" s="93"/>
      <c r="AI66" s="93"/>
      <c r="AJ66" s="111"/>
      <c r="AK66" s="94">
        <f>CI16+CI20+CI23+CI26+CI29+CI32+CI36+CI39+CI42+CI45</f>
        <v>4</v>
      </c>
      <c r="AL66" s="93"/>
      <c r="AM66" s="93"/>
      <c r="AN66" s="93"/>
      <c r="AO66" s="93"/>
      <c r="AP66" s="93"/>
      <c r="AQ66" s="93"/>
      <c r="AR66" s="93"/>
      <c r="AS66" s="93"/>
      <c r="AT66" s="93"/>
      <c r="AU66" s="111"/>
      <c r="AV66" s="94">
        <f>CH16+CJ20+CJ23+CH26+CJ29+CJ32+CH36+CH39+CJ42+CH45</f>
        <v>4</v>
      </c>
      <c r="AW66" s="93"/>
      <c r="AX66" s="93"/>
      <c r="AY66" s="93"/>
      <c r="AZ66" s="93"/>
      <c r="BA66" s="93"/>
      <c r="BB66" s="93"/>
      <c r="BC66" s="93"/>
      <c r="BD66" s="93"/>
      <c r="BE66" s="93"/>
      <c r="BF66" s="95"/>
      <c r="BG66" s="92">
        <f>BZ16+BR20+BR23+BZ26+BR29+BR32+BZ36+BZ39+BR42+BZ45</f>
        <v>11</v>
      </c>
      <c r="BH66" s="93"/>
      <c r="BI66" s="93"/>
      <c r="BJ66" s="93"/>
      <c r="BK66" s="93"/>
      <c r="BL66" s="95" t="s">
        <v>2</v>
      </c>
      <c r="BM66" s="92"/>
      <c r="BN66" s="93">
        <f>BR16+BZ20+BZ23+BR26+BZ29+BZ32+BR36+BR39+BZ42+BR45</f>
        <v>16</v>
      </c>
      <c r="BO66" s="93"/>
      <c r="BP66" s="93"/>
      <c r="BQ66" s="93"/>
      <c r="BR66" s="111"/>
      <c r="BS66" s="104">
        <f t="shared" si="15"/>
        <v>-5</v>
      </c>
      <c r="BT66" s="105"/>
      <c r="BU66" s="105"/>
      <c r="BV66" s="105"/>
      <c r="BW66" s="105"/>
      <c r="BX66" s="92">
        <f t="shared" si="16"/>
        <v>10</v>
      </c>
      <c r="BY66" s="93"/>
      <c r="BZ66" s="93"/>
      <c r="CA66" s="93"/>
      <c r="CB66" s="94">
        <f t="shared" si="17"/>
        <v>10.066000000000001</v>
      </c>
      <c r="CC66" s="93"/>
      <c r="CD66" s="95"/>
      <c r="CE66" s="116"/>
      <c r="CF66" s="100"/>
      <c r="CG66" s="8"/>
      <c r="CH66" s="8"/>
      <c r="CI66" s="8"/>
      <c r="CJ66" s="8"/>
    </row>
    <row r="67" spans="1:88" ht="11.25" hidden="1" customHeight="1" x14ac:dyDescent="0.25">
      <c r="A67" s="17"/>
      <c r="B67" s="115"/>
      <c r="C67" s="105">
        <f t="shared" si="14"/>
        <v>2</v>
      </c>
      <c r="D67" s="105"/>
      <c r="E67" s="105"/>
      <c r="F67" s="105"/>
      <c r="G67" s="105"/>
      <c r="H67" s="168" t="str">
        <f>" " &amp; $AM$8</f>
        <v xml:space="preserve"> Christoph</v>
      </c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05">
        <f>CG17+CG19+CG24+CG27+CG29+CG33+CG35+CG40+CG43+CG45</f>
        <v>10</v>
      </c>
      <c r="U67" s="105"/>
      <c r="V67" s="105"/>
      <c r="W67" s="105"/>
      <c r="X67" s="105"/>
      <c r="Y67" s="92"/>
      <c r="Z67" s="92">
        <f>CH17+CJ19+CJ24+CH27+CJ29+CJ33+CH35+CH40+CJ43+CH45</f>
        <v>5</v>
      </c>
      <c r="AA67" s="93"/>
      <c r="AB67" s="93"/>
      <c r="AC67" s="93"/>
      <c r="AD67" s="93"/>
      <c r="AE67" s="93"/>
      <c r="AF67" s="93"/>
      <c r="AG67" s="93"/>
      <c r="AH67" s="93"/>
      <c r="AI67" s="93"/>
      <c r="AJ67" s="111"/>
      <c r="AK67" s="94">
        <f>CI17+CI19+CI24+CI27+CI29+CI33+CI35+CI40+CI43+CI45</f>
        <v>1</v>
      </c>
      <c r="AL67" s="93"/>
      <c r="AM67" s="93"/>
      <c r="AN67" s="93"/>
      <c r="AO67" s="93"/>
      <c r="AP67" s="93"/>
      <c r="AQ67" s="93"/>
      <c r="AR67" s="93"/>
      <c r="AS67" s="93"/>
      <c r="AT67" s="93"/>
      <c r="AU67" s="111"/>
      <c r="AV67" s="94">
        <f>CJ17+CH19+CH24+CJ27+CH29+CH33+CJ35+CJ40+CH43+CJ45</f>
        <v>4</v>
      </c>
      <c r="AW67" s="93"/>
      <c r="AX67" s="93"/>
      <c r="AY67" s="93"/>
      <c r="AZ67" s="93"/>
      <c r="BA67" s="93"/>
      <c r="BB67" s="93"/>
      <c r="BC67" s="93"/>
      <c r="BD67" s="93"/>
      <c r="BE67" s="93"/>
      <c r="BF67" s="95"/>
      <c r="BG67" s="92">
        <f>BR17+BZ19+BZ24+BR27+BZ29+BZ33+BR35+BR40+BZ43+BR45</f>
        <v>17</v>
      </c>
      <c r="BH67" s="93"/>
      <c r="BI67" s="93"/>
      <c r="BJ67" s="93"/>
      <c r="BK67" s="93"/>
      <c r="BL67" s="95" t="s">
        <v>2</v>
      </c>
      <c r="BM67" s="92"/>
      <c r="BN67" s="93">
        <f>BZ17+BR19+BR24+BZ27+BR29+BR33+BZ35+BZ40+BR43+BZ45</f>
        <v>17</v>
      </c>
      <c r="BO67" s="93"/>
      <c r="BP67" s="93"/>
      <c r="BQ67" s="93"/>
      <c r="BR67" s="111"/>
      <c r="BS67" s="104">
        <f t="shared" si="15"/>
        <v>0</v>
      </c>
      <c r="BT67" s="105"/>
      <c r="BU67" s="105"/>
      <c r="BV67" s="105"/>
      <c r="BW67" s="105"/>
      <c r="BX67" s="92">
        <f t="shared" si="16"/>
        <v>16</v>
      </c>
      <c r="BY67" s="93"/>
      <c r="BZ67" s="93"/>
      <c r="CA67" s="93"/>
      <c r="CB67" s="94">
        <f t="shared" si="17"/>
        <v>16.067</v>
      </c>
      <c r="CC67" s="93"/>
      <c r="CD67" s="95"/>
      <c r="CE67" s="116"/>
      <c r="CF67" s="100"/>
      <c r="CG67" s="8"/>
      <c r="CH67" s="8"/>
      <c r="CI67" s="8"/>
      <c r="CJ67" s="8"/>
    </row>
    <row r="68" spans="1:88" ht="11.25" hidden="1" customHeight="1" x14ac:dyDescent="0.25">
      <c r="A68" s="17"/>
      <c r="B68" s="115"/>
      <c r="C68" s="105">
        <f t="shared" si="14"/>
        <v>3</v>
      </c>
      <c r="D68" s="105"/>
      <c r="E68" s="105"/>
      <c r="F68" s="105"/>
      <c r="G68" s="105"/>
      <c r="H68" s="168" t="str">
        <f>" " &amp; $AX$8</f>
        <v xml:space="preserve"> Markus</v>
      </c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05">
        <f>CG17+CG21+CG23+CG25+CG30+CG33+CG37+CG39+CG41+CG46</f>
        <v>10</v>
      </c>
      <c r="U68" s="105"/>
      <c r="V68" s="105"/>
      <c r="W68" s="105"/>
      <c r="X68" s="105"/>
      <c r="Y68" s="92"/>
      <c r="Z68" s="92">
        <f>CJ17+CH21+CJ23+CJ25+CH30+CH33+CJ37+CH39+CH41+CJ46</f>
        <v>3</v>
      </c>
      <c r="AA68" s="93"/>
      <c r="AB68" s="93"/>
      <c r="AC68" s="93"/>
      <c r="AD68" s="93"/>
      <c r="AE68" s="93"/>
      <c r="AF68" s="93"/>
      <c r="AG68" s="93"/>
      <c r="AH68" s="93"/>
      <c r="AI68" s="93"/>
      <c r="AJ68" s="111"/>
      <c r="AK68" s="94">
        <f>CI17+CI21+CI23+CI25+CI30+CI33+CI37+CI39+CI41+CI46</f>
        <v>5</v>
      </c>
      <c r="AL68" s="93"/>
      <c r="AM68" s="93"/>
      <c r="AN68" s="93"/>
      <c r="AO68" s="93"/>
      <c r="AP68" s="93"/>
      <c r="AQ68" s="93"/>
      <c r="AR68" s="93"/>
      <c r="AS68" s="93"/>
      <c r="AT68" s="93"/>
      <c r="AU68" s="111"/>
      <c r="AV68" s="94">
        <f>CH17+CJ21+CH23+CH25+CJ30+CJ33+CH37+CJ39+CJ41+CH46</f>
        <v>2</v>
      </c>
      <c r="AW68" s="93"/>
      <c r="AX68" s="93"/>
      <c r="AY68" s="93"/>
      <c r="AZ68" s="93"/>
      <c r="BA68" s="93"/>
      <c r="BB68" s="93"/>
      <c r="BC68" s="93"/>
      <c r="BD68" s="93"/>
      <c r="BE68" s="93"/>
      <c r="BF68" s="95"/>
      <c r="BG68" s="92">
        <f>BZ17+BR21+BZ23+BZ25+BR30+BR33+BZ37+BR39+BR41+BZ46</f>
        <v>10</v>
      </c>
      <c r="BH68" s="93"/>
      <c r="BI68" s="93"/>
      <c r="BJ68" s="93"/>
      <c r="BK68" s="93"/>
      <c r="BL68" s="95" t="s">
        <v>2</v>
      </c>
      <c r="BM68" s="92"/>
      <c r="BN68" s="93">
        <f>BR17+BZ21+BR23+BR25+BZ30+BZ33+BR37+BZ39+BZ41+BR46</f>
        <v>7</v>
      </c>
      <c r="BO68" s="93"/>
      <c r="BP68" s="93"/>
      <c r="BQ68" s="93"/>
      <c r="BR68" s="111"/>
      <c r="BS68" s="104">
        <f t="shared" si="15"/>
        <v>3</v>
      </c>
      <c r="BT68" s="105"/>
      <c r="BU68" s="105"/>
      <c r="BV68" s="105"/>
      <c r="BW68" s="105"/>
      <c r="BX68" s="92">
        <f t="shared" si="16"/>
        <v>14</v>
      </c>
      <c r="BY68" s="93"/>
      <c r="BZ68" s="93"/>
      <c r="CA68" s="93"/>
      <c r="CB68" s="94">
        <f t="shared" si="17"/>
        <v>14.068</v>
      </c>
      <c r="CC68" s="93"/>
      <c r="CD68" s="95"/>
      <c r="CE68" s="116"/>
      <c r="CF68" s="100"/>
      <c r="CG68" s="8"/>
      <c r="CH68" s="8"/>
      <c r="CI68" s="8"/>
      <c r="CJ68" s="8"/>
    </row>
    <row r="69" spans="1:88" ht="11.25" hidden="1" customHeight="1" x14ac:dyDescent="0.25">
      <c r="A69" s="17"/>
      <c r="B69" s="115"/>
      <c r="C69" s="105">
        <f t="shared" si="14"/>
        <v>1</v>
      </c>
      <c r="D69" s="105"/>
      <c r="E69" s="105"/>
      <c r="F69" s="105"/>
      <c r="G69" s="105"/>
      <c r="H69" s="168" t="str">
        <f>" " &amp; $BI$8</f>
        <v xml:space="preserve"> Jule</v>
      </c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05">
        <f>CG18+CG20+CG22+CG27+CG30+CG34+CG36+CG38+CG43+CG46</f>
        <v>10</v>
      </c>
      <c r="U69" s="105"/>
      <c r="V69" s="105"/>
      <c r="W69" s="105"/>
      <c r="X69" s="105"/>
      <c r="Y69" s="92"/>
      <c r="Z69" s="92">
        <f>CH18+CJ20+CH22+CJ27+CJ30+CJ34+CH36+CJ38+CH43+CH46</f>
        <v>7</v>
      </c>
      <c r="AA69" s="93"/>
      <c r="AB69" s="93"/>
      <c r="AC69" s="93"/>
      <c r="AD69" s="93"/>
      <c r="AE69" s="93"/>
      <c r="AF69" s="93"/>
      <c r="AG69" s="93"/>
      <c r="AH69" s="93"/>
      <c r="AI69" s="93"/>
      <c r="AJ69" s="111"/>
      <c r="AK69" s="94">
        <f>CI18+CI20+CI22+CI27+CI30+CI34+CI36+CI38+CI43+CI46</f>
        <v>2</v>
      </c>
      <c r="AL69" s="93"/>
      <c r="AM69" s="93"/>
      <c r="AN69" s="93"/>
      <c r="AO69" s="93"/>
      <c r="AP69" s="93"/>
      <c r="AQ69" s="93"/>
      <c r="AR69" s="93"/>
      <c r="AS69" s="93"/>
      <c r="AT69" s="93"/>
      <c r="AU69" s="111"/>
      <c r="AV69" s="94">
        <f>CJ18+CH20+CJ22+CH27+CH30+CH34+CJ36+CH38+CJ43+CJ46</f>
        <v>1</v>
      </c>
      <c r="AW69" s="93"/>
      <c r="AX69" s="93"/>
      <c r="AY69" s="93"/>
      <c r="AZ69" s="93"/>
      <c r="BA69" s="93"/>
      <c r="BB69" s="93"/>
      <c r="BC69" s="93"/>
      <c r="BD69" s="93"/>
      <c r="BE69" s="93"/>
      <c r="BF69" s="95"/>
      <c r="BG69" s="92">
        <f>BR18+BZ20+BR22+BZ27+BZ30+BZ34+BR36+BZ38+BR43+BR46</f>
        <v>19</v>
      </c>
      <c r="BH69" s="93"/>
      <c r="BI69" s="93"/>
      <c r="BJ69" s="93"/>
      <c r="BK69" s="93"/>
      <c r="BL69" s="95" t="s">
        <v>2</v>
      </c>
      <c r="BM69" s="92"/>
      <c r="BN69" s="93">
        <f>BZ18+BR20+BZ22+BR27+BR30+BR34+BZ36+BR38+BZ43+BZ46</f>
        <v>8</v>
      </c>
      <c r="BO69" s="93"/>
      <c r="BP69" s="93"/>
      <c r="BQ69" s="93"/>
      <c r="BR69" s="111"/>
      <c r="BS69" s="104">
        <f t="shared" si="15"/>
        <v>11</v>
      </c>
      <c r="BT69" s="105"/>
      <c r="BU69" s="105"/>
      <c r="BV69" s="105"/>
      <c r="BW69" s="105"/>
      <c r="BX69" s="92">
        <f t="shared" si="16"/>
        <v>23</v>
      </c>
      <c r="BY69" s="93"/>
      <c r="BZ69" s="93"/>
      <c r="CA69" s="93"/>
      <c r="CB69" s="94">
        <f t="shared" si="17"/>
        <v>23.068999999999999</v>
      </c>
      <c r="CC69" s="93"/>
      <c r="CD69" s="95"/>
      <c r="CE69" s="116"/>
      <c r="CF69" s="100"/>
      <c r="CG69" s="8"/>
      <c r="CH69" s="8"/>
      <c r="CI69" s="8"/>
      <c r="CJ69" s="8"/>
    </row>
    <row r="70" spans="1:88" ht="11.25" hidden="1" customHeight="1" x14ac:dyDescent="0.25">
      <c r="A70" s="17"/>
      <c r="B70" s="115"/>
      <c r="C70" s="105">
        <f t="shared" si="14"/>
        <v>4</v>
      </c>
      <c r="D70" s="105"/>
      <c r="E70" s="105"/>
      <c r="F70" s="105"/>
      <c r="G70" s="105"/>
      <c r="H70" s="168" t="str">
        <f>" " &amp; BT8</f>
        <v xml:space="preserve"> Schmiddi</v>
      </c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05">
        <f>CG18+CG21+CG24+CG26+CG28+CG34+CG37+CG40+CG42+CG44</f>
        <v>10</v>
      </c>
      <c r="U70" s="105"/>
      <c r="V70" s="105"/>
      <c r="W70" s="105"/>
      <c r="X70" s="105"/>
      <c r="Y70" s="92"/>
      <c r="Z70" s="92">
        <f>CJ18+CJ21+CH24+CH26+CH28+CH34+CH37+CJ40+CJ42+CJ44</f>
        <v>3</v>
      </c>
      <c r="AA70" s="93"/>
      <c r="AB70" s="93"/>
      <c r="AC70" s="93"/>
      <c r="AD70" s="93"/>
      <c r="AE70" s="93"/>
      <c r="AF70" s="93"/>
      <c r="AG70" s="93"/>
      <c r="AH70" s="93"/>
      <c r="AI70" s="93"/>
      <c r="AJ70" s="111"/>
      <c r="AK70" s="94">
        <f>CI18+CI21+CI24+CI26+CI28+CI34+CI37+CI40+CI42+CI44</f>
        <v>1</v>
      </c>
      <c r="AL70" s="93"/>
      <c r="AM70" s="93"/>
      <c r="AN70" s="93"/>
      <c r="AO70" s="93"/>
      <c r="AP70" s="93"/>
      <c r="AQ70" s="93"/>
      <c r="AR70" s="93"/>
      <c r="AS70" s="93"/>
      <c r="AT70" s="93"/>
      <c r="AU70" s="111"/>
      <c r="AV70" s="94">
        <f>CH18+CH21+CJ24+CJ26+CJ28+CJ34+CJ37+CH40+CH42+CH44</f>
        <v>6</v>
      </c>
      <c r="AW70" s="93"/>
      <c r="AX70" s="93"/>
      <c r="AY70" s="93"/>
      <c r="AZ70" s="93"/>
      <c r="BA70" s="93"/>
      <c r="BB70" s="93"/>
      <c r="BC70" s="93"/>
      <c r="BD70" s="93"/>
      <c r="BE70" s="93"/>
      <c r="BF70" s="95"/>
      <c r="BG70" s="92">
        <f>BZ18+BZ21+BR24+BR26+BR28+BR34+BR37+BZ40+BZ42+BZ44</f>
        <v>18</v>
      </c>
      <c r="BH70" s="93"/>
      <c r="BI70" s="93"/>
      <c r="BJ70" s="93"/>
      <c r="BK70" s="93"/>
      <c r="BL70" s="95" t="s">
        <v>2</v>
      </c>
      <c r="BM70" s="92"/>
      <c r="BN70" s="93">
        <f>BR18+BR21+BZ24+BZ26+BZ28+BZ34+BZ37+BR40+BR42+BR44</f>
        <v>23</v>
      </c>
      <c r="BO70" s="93"/>
      <c r="BP70" s="93"/>
      <c r="BQ70" s="93"/>
      <c r="BR70" s="111"/>
      <c r="BS70" s="104">
        <f t="shared" si="15"/>
        <v>-5</v>
      </c>
      <c r="BT70" s="105"/>
      <c r="BU70" s="105"/>
      <c r="BV70" s="105"/>
      <c r="BW70" s="105"/>
      <c r="BX70" s="92">
        <f t="shared" si="16"/>
        <v>10</v>
      </c>
      <c r="BY70" s="93"/>
      <c r="BZ70" s="93"/>
      <c r="CA70" s="93"/>
      <c r="CB70" s="94">
        <f t="shared" si="17"/>
        <v>10.07</v>
      </c>
      <c r="CC70" s="93"/>
      <c r="CD70" s="95"/>
      <c r="CE70" s="116"/>
      <c r="CF70" s="100"/>
      <c r="CG70" s="8"/>
      <c r="CH70" s="8"/>
      <c r="CI70" s="8"/>
      <c r="CJ70" s="8"/>
    </row>
    <row r="71" spans="1:88" ht="7.5" hidden="1" customHeight="1" x14ac:dyDescent="0.25">
      <c r="A71" s="17"/>
      <c r="B71" s="97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9"/>
      <c r="CF71" s="100"/>
      <c r="CG71" s="8"/>
      <c r="CH71" s="8"/>
      <c r="CI71" s="8"/>
      <c r="CJ71" s="8"/>
    </row>
    <row r="72" spans="1:88" ht="11.25" customHeight="1" x14ac:dyDescent="0.25">
      <c r="A72" s="17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00"/>
    </row>
    <row r="73" spans="1:88" ht="7.5" customHeight="1" x14ac:dyDescent="0.25">
      <c r="A73" s="17"/>
      <c r="B73" s="113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4"/>
      <c r="CF73" s="100"/>
    </row>
    <row r="74" spans="1:88" s="13" customFormat="1" ht="15" customHeight="1" x14ac:dyDescent="0.25">
      <c r="A74" s="17"/>
      <c r="B74" s="115"/>
      <c r="C74" s="86" t="s">
        <v>14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8"/>
      <c r="CE74" s="116"/>
      <c r="CF74" s="100"/>
      <c r="CG74" s="2"/>
      <c r="CH74" s="2"/>
      <c r="CI74" s="2"/>
      <c r="CJ74" s="2"/>
    </row>
    <row r="75" spans="1:88" ht="7.5" customHeight="1" x14ac:dyDescent="0.25">
      <c r="A75" s="17"/>
      <c r="B75" s="115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116"/>
      <c r="CF75" s="100"/>
    </row>
    <row r="76" spans="1:88" s="9" customFormat="1" ht="11.25" customHeight="1" x14ac:dyDescent="0.25">
      <c r="A76" s="17"/>
      <c r="B76" s="115"/>
      <c r="C76" s="117" t="s">
        <v>15</v>
      </c>
      <c r="D76" s="117"/>
      <c r="E76" s="117"/>
      <c r="F76" s="117"/>
      <c r="G76" s="117"/>
      <c r="H76" s="101" t="str">
        <f>" Spieler"</f>
        <v xml:space="preserve"> Spieler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3"/>
      <c r="T76" s="117" t="s">
        <v>16</v>
      </c>
      <c r="U76" s="117"/>
      <c r="V76" s="117"/>
      <c r="W76" s="117"/>
      <c r="X76" s="117"/>
      <c r="Y76" s="73"/>
      <c r="Z76" s="118" t="s">
        <v>17</v>
      </c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 t="s">
        <v>18</v>
      </c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75" t="s">
        <v>19</v>
      </c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 t="s">
        <v>20</v>
      </c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73"/>
      <c r="BS76" s="120" t="s">
        <v>21</v>
      </c>
      <c r="BT76" s="117"/>
      <c r="BU76" s="117"/>
      <c r="BV76" s="117"/>
      <c r="BW76" s="117"/>
      <c r="BX76" s="117" t="s">
        <v>22</v>
      </c>
      <c r="BY76" s="117"/>
      <c r="BZ76" s="117"/>
      <c r="CA76" s="117"/>
      <c r="CB76" s="117"/>
      <c r="CC76" s="117"/>
      <c r="CD76" s="117"/>
      <c r="CE76" s="116"/>
      <c r="CF76" s="100"/>
    </row>
    <row r="77" spans="1:88" ht="11.25" customHeight="1" x14ac:dyDescent="0.25">
      <c r="A77" s="17"/>
      <c r="B77" s="115"/>
      <c r="C77" s="105">
        <f t="shared" ref="C77:C82" si="18">INDEX($C$65:$C$70,MATCH(LARGE($CB$65:$CB$70,ROW(A1)),$CB$65:$CB$70,0),1)</f>
        <v>1</v>
      </c>
      <c r="D77" s="105"/>
      <c r="E77" s="105"/>
      <c r="F77" s="105"/>
      <c r="G77" s="105"/>
      <c r="H77" s="106" t="str">
        <f t="shared" ref="H77:H82" si="19">" " &amp; INDEX($H$65:$H$70,MATCH(LARGE($CB$65:$CB$70,ROW(A1)),$CB$65:$CB$70,0),1)</f>
        <v xml:space="preserve">  Jule</v>
      </c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8"/>
      <c r="T77" s="105">
        <f t="shared" ref="T77:T82" si="20">INDEX($T$65:$T$70,MATCH(LARGE($CB$65:$CB$70,ROW(A1)),$CB$65:$CB$70,0),1)</f>
        <v>10</v>
      </c>
      <c r="U77" s="105"/>
      <c r="V77" s="105"/>
      <c r="W77" s="105"/>
      <c r="X77" s="105"/>
      <c r="Y77" s="92"/>
      <c r="Z77" s="109">
        <f t="shared" ref="Z77:Z82" si="21">INDEX($Z$65:$Z$70,MATCH(LARGE($CB$65:$CB$70,ROW(A1)),$CB$65:$CB$70,0),1)</f>
        <v>7</v>
      </c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94">
        <f t="shared" ref="AK77:AK82" si="22">INDEX($AK$65:$AK$70,MATCH(LARGE($CB$65:$CB$70,ROW(A1)),$CB$65:$CB$70,0),1)</f>
        <v>2</v>
      </c>
      <c r="AL77" s="93"/>
      <c r="AM77" s="93"/>
      <c r="AN77" s="93"/>
      <c r="AO77" s="93"/>
      <c r="AP77" s="93"/>
      <c r="AQ77" s="93"/>
      <c r="AR77" s="93"/>
      <c r="AS77" s="93"/>
      <c r="AT77" s="93"/>
      <c r="AU77" s="111"/>
      <c r="AV77" s="94">
        <f t="shared" ref="AV77:AV82" si="23">INDEX($AV$65:$AV$70,MATCH(LARGE($CB$65:$CB$70,ROW(A1)),$CB$65:$CB$70,0),1)</f>
        <v>1</v>
      </c>
      <c r="AW77" s="93"/>
      <c r="AX77" s="93"/>
      <c r="AY77" s="93"/>
      <c r="AZ77" s="93"/>
      <c r="BA77" s="93"/>
      <c r="BB77" s="93"/>
      <c r="BC77" s="93"/>
      <c r="BD77" s="93"/>
      <c r="BE77" s="93"/>
      <c r="BF77" s="95"/>
      <c r="BG77" s="92">
        <f t="shared" ref="BG77:BG82" si="24">INDEX($BG$65:$BG$70,MATCH(LARGE($CB$65:$CB$70,ROW(A1)),$CB$65:$CB$70,0),1)</f>
        <v>19</v>
      </c>
      <c r="BH77" s="93"/>
      <c r="BI77" s="93"/>
      <c r="BJ77" s="93"/>
      <c r="BK77" s="93"/>
      <c r="BL77" s="95" t="s">
        <v>2</v>
      </c>
      <c r="BM77" s="92"/>
      <c r="BN77" s="93">
        <f t="shared" ref="BN77:BN82" si="25">INDEX($BN$65:$BN$70,MATCH(LARGE($CB$65:$CB$70,ROW(A1)),$CB$65:$CB$70,0),1)</f>
        <v>8</v>
      </c>
      <c r="BO77" s="93"/>
      <c r="BP77" s="93"/>
      <c r="BQ77" s="93"/>
      <c r="BR77" s="111"/>
      <c r="BS77" s="104">
        <f t="shared" ref="BS77:BS82" si="26">INDEX($BS$65:$BS$70,MATCH(LARGE($CB$65:$CB$70,ROW(A1)),$CB$65:$CB$70,0),1)</f>
        <v>11</v>
      </c>
      <c r="BT77" s="105"/>
      <c r="BU77" s="105"/>
      <c r="BV77" s="105"/>
      <c r="BW77" s="105"/>
      <c r="BX77" s="105">
        <f t="shared" ref="BX77:BX82" si="27">INDEX($BX$65:$BX$70,MATCH(LARGE($CB$65:$CB$70,ROW(A1)),$CB$65:$CB$70,0),1)</f>
        <v>23</v>
      </c>
      <c r="BY77" s="105"/>
      <c r="BZ77" s="105"/>
      <c r="CA77" s="105"/>
      <c r="CB77" s="105"/>
      <c r="CC77" s="105"/>
      <c r="CD77" s="105"/>
      <c r="CE77" s="116"/>
      <c r="CF77" s="100"/>
      <c r="CG77" s="8"/>
      <c r="CH77" s="8"/>
      <c r="CI77" s="8"/>
      <c r="CJ77" s="8"/>
    </row>
    <row r="78" spans="1:88" ht="11.25" customHeight="1" x14ac:dyDescent="0.25">
      <c r="A78" s="17"/>
      <c r="B78" s="115"/>
      <c r="C78" s="105">
        <f t="shared" si="18"/>
        <v>2</v>
      </c>
      <c r="D78" s="105"/>
      <c r="E78" s="105"/>
      <c r="F78" s="105"/>
      <c r="G78" s="105"/>
      <c r="H78" s="106" t="str">
        <f t="shared" si="19"/>
        <v xml:space="preserve">  Christoph</v>
      </c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8"/>
      <c r="T78" s="105">
        <f t="shared" si="20"/>
        <v>10</v>
      </c>
      <c r="U78" s="105"/>
      <c r="V78" s="105"/>
      <c r="W78" s="105"/>
      <c r="X78" s="105"/>
      <c r="Y78" s="92"/>
      <c r="Z78" s="109">
        <f t="shared" si="21"/>
        <v>5</v>
      </c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94">
        <f t="shared" si="22"/>
        <v>1</v>
      </c>
      <c r="AL78" s="93"/>
      <c r="AM78" s="93"/>
      <c r="AN78" s="93"/>
      <c r="AO78" s="93"/>
      <c r="AP78" s="93"/>
      <c r="AQ78" s="93"/>
      <c r="AR78" s="93"/>
      <c r="AS78" s="93"/>
      <c r="AT78" s="93"/>
      <c r="AU78" s="111"/>
      <c r="AV78" s="94">
        <f t="shared" si="23"/>
        <v>4</v>
      </c>
      <c r="AW78" s="93"/>
      <c r="AX78" s="93"/>
      <c r="AY78" s="93"/>
      <c r="AZ78" s="93"/>
      <c r="BA78" s="93"/>
      <c r="BB78" s="93"/>
      <c r="BC78" s="93"/>
      <c r="BD78" s="93"/>
      <c r="BE78" s="93"/>
      <c r="BF78" s="95"/>
      <c r="BG78" s="92">
        <f t="shared" si="24"/>
        <v>17</v>
      </c>
      <c r="BH78" s="93"/>
      <c r="BI78" s="93"/>
      <c r="BJ78" s="93"/>
      <c r="BK78" s="93"/>
      <c r="BL78" s="95" t="s">
        <v>2</v>
      </c>
      <c r="BM78" s="92"/>
      <c r="BN78" s="93">
        <f t="shared" si="25"/>
        <v>17</v>
      </c>
      <c r="BO78" s="93"/>
      <c r="BP78" s="93"/>
      <c r="BQ78" s="93"/>
      <c r="BR78" s="111"/>
      <c r="BS78" s="104">
        <f t="shared" si="26"/>
        <v>0</v>
      </c>
      <c r="BT78" s="105"/>
      <c r="BU78" s="105"/>
      <c r="BV78" s="105"/>
      <c r="BW78" s="105"/>
      <c r="BX78" s="105">
        <f t="shared" si="27"/>
        <v>16</v>
      </c>
      <c r="BY78" s="105"/>
      <c r="BZ78" s="105"/>
      <c r="CA78" s="105"/>
      <c r="CB78" s="105"/>
      <c r="CC78" s="105"/>
      <c r="CD78" s="105"/>
      <c r="CE78" s="116"/>
      <c r="CF78" s="100"/>
      <c r="CG78" s="8"/>
      <c r="CH78" s="8"/>
      <c r="CI78" s="8"/>
      <c r="CJ78" s="8"/>
    </row>
    <row r="79" spans="1:88" ht="11.25" customHeight="1" x14ac:dyDescent="0.25">
      <c r="A79" s="17"/>
      <c r="B79" s="115"/>
      <c r="C79" s="105">
        <f t="shared" si="18"/>
        <v>3</v>
      </c>
      <c r="D79" s="105"/>
      <c r="E79" s="105"/>
      <c r="F79" s="105"/>
      <c r="G79" s="105"/>
      <c r="H79" s="106" t="str">
        <f t="shared" si="19"/>
        <v xml:space="preserve">  Markus</v>
      </c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  <c r="T79" s="105">
        <f t="shared" si="20"/>
        <v>10</v>
      </c>
      <c r="U79" s="105"/>
      <c r="V79" s="105"/>
      <c r="W79" s="105"/>
      <c r="X79" s="105"/>
      <c r="Y79" s="92"/>
      <c r="Z79" s="109">
        <f t="shared" si="21"/>
        <v>3</v>
      </c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94">
        <f t="shared" si="22"/>
        <v>5</v>
      </c>
      <c r="AL79" s="93"/>
      <c r="AM79" s="93"/>
      <c r="AN79" s="93"/>
      <c r="AO79" s="93"/>
      <c r="AP79" s="93"/>
      <c r="AQ79" s="93"/>
      <c r="AR79" s="93"/>
      <c r="AS79" s="93"/>
      <c r="AT79" s="93"/>
      <c r="AU79" s="111"/>
      <c r="AV79" s="94">
        <f t="shared" si="23"/>
        <v>2</v>
      </c>
      <c r="AW79" s="93"/>
      <c r="AX79" s="93"/>
      <c r="AY79" s="93"/>
      <c r="AZ79" s="93"/>
      <c r="BA79" s="93"/>
      <c r="BB79" s="93"/>
      <c r="BC79" s="93"/>
      <c r="BD79" s="93"/>
      <c r="BE79" s="93"/>
      <c r="BF79" s="95"/>
      <c r="BG79" s="92">
        <f t="shared" si="24"/>
        <v>10</v>
      </c>
      <c r="BH79" s="93"/>
      <c r="BI79" s="93"/>
      <c r="BJ79" s="93"/>
      <c r="BK79" s="93"/>
      <c r="BL79" s="95" t="s">
        <v>2</v>
      </c>
      <c r="BM79" s="92"/>
      <c r="BN79" s="93">
        <f t="shared" si="25"/>
        <v>7</v>
      </c>
      <c r="BO79" s="93"/>
      <c r="BP79" s="93"/>
      <c r="BQ79" s="93"/>
      <c r="BR79" s="111"/>
      <c r="BS79" s="104">
        <f t="shared" si="26"/>
        <v>3</v>
      </c>
      <c r="BT79" s="105"/>
      <c r="BU79" s="105"/>
      <c r="BV79" s="105"/>
      <c r="BW79" s="105"/>
      <c r="BX79" s="105">
        <f t="shared" si="27"/>
        <v>14</v>
      </c>
      <c r="BY79" s="105"/>
      <c r="BZ79" s="105"/>
      <c r="CA79" s="105"/>
      <c r="CB79" s="105"/>
      <c r="CC79" s="105"/>
      <c r="CD79" s="105"/>
      <c r="CE79" s="116"/>
      <c r="CF79" s="100"/>
      <c r="CG79" s="8"/>
      <c r="CH79" s="8"/>
      <c r="CI79" s="8"/>
      <c r="CJ79" s="8"/>
    </row>
    <row r="80" spans="1:88" ht="11.25" customHeight="1" x14ac:dyDescent="0.25">
      <c r="A80" s="17"/>
      <c r="B80" s="115"/>
      <c r="C80" s="105">
        <f t="shared" si="18"/>
        <v>4</v>
      </c>
      <c r="D80" s="105"/>
      <c r="E80" s="105"/>
      <c r="F80" s="105"/>
      <c r="G80" s="105"/>
      <c r="H80" s="106" t="str">
        <f t="shared" si="19"/>
        <v xml:space="preserve">  Schmiddi</v>
      </c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8"/>
      <c r="T80" s="105">
        <f t="shared" si="20"/>
        <v>10</v>
      </c>
      <c r="U80" s="105"/>
      <c r="V80" s="105"/>
      <c r="W80" s="105"/>
      <c r="X80" s="105"/>
      <c r="Y80" s="92"/>
      <c r="Z80" s="109">
        <f t="shared" si="21"/>
        <v>3</v>
      </c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94">
        <f t="shared" si="22"/>
        <v>1</v>
      </c>
      <c r="AL80" s="93"/>
      <c r="AM80" s="93"/>
      <c r="AN80" s="93"/>
      <c r="AO80" s="93"/>
      <c r="AP80" s="93"/>
      <c r="AQ80" s="93"/>
      <c r="AR80" s="93"/>
      <c r="AS80" s="93"/>
      <c r="AT80" s="93"/>
      <c r="AU80" s="111"/>
      <c r="AV80" s="94">
        <f t="shared" si="23"/>
        <v>6</v>
      </c>
      <c r="AW80" s="93"/>
      <c r="AX80" s="93"/>
      <c r="AY80" s="93"/>
      <c r="AZ80" s="93"/>
      <c r="BA80" s="93"/>
      <c r="BB80" s="93"/>
      <c r="BC80" s="93"/>
      <c r="BD80" s="93"/>
      <c r="BE80" s="93"/>
      <c r="BF80" s="95"/>
      <c r="BG80" s="92">
        <f t="shared" si="24"/>
        <v>18</v>
      </c>
      <c r="BH80" s="93"/>
      <c r="BI80" s="93"/>
      <c r="BJ80" s="93"/>
      <c r="BK80" s="93"/>
      <c r="BL80" s="95" t="s">
        <v>2</v>
      </c>
      <c r="BM80" s="92"/>
      <c r="BN80" s="93">
        <f t="shared" si="25"/>
        <v>23</v>
      </c>
      <c r="BO80" s="93"/>
      <c r="BP80" s="93"/>
      <c r="BQ80" s="93"/>
      <c r="BR80" s="111"/>
      <c r="BS80" s="104">
        <f t="shared" si="26"/>
        <v>-5</v>
      </c>
      <c r="BT80" s="105"/>
      <c r="BU80" s="105"/>
      <c r="BV80" s="105"/>
      <c r="BW80" s="105"/>
      <c r="BX80" s="105">
        <f t="shared" si="27"/>
        <v>10</v>
      </c>
      <c r="BY80" s="105"/>
      <c r="BZ80" s="105"/>
      <c r="CA80" s="105"/>
      <c r="CB80" s="105"/>
      <c r="CC80" s="105"/>
      <c r="CD80" s="105"/>
      <c r="CE80" s="116"/>
      <c r="CF80" s="100"/>
      <c r="CG80" s="8"/>
      <c r="CH80" s="8"/>
      <c r="CI80" s="8"/>
      <c r="CJ80" s="8"/>
    </row>
    <row r="81" spans="1:88" ht="11.25" customHeight="1" x14ac:dyDescent="0.25">
      <c r="A81" s="17"/>
      <c r="B81" s="115"/>
      <c r="C81" s="105">
        <f t="shared" si="18"/>
        <v>4</v>
      </c>
      <c r="D81" s="105"/>
      <c r="E81" s="105"/>
      <c r="F81" s="105"/>
      <c r="G81" s="105"/>
      <c r="H81" s="106" t="str">
        <f t="shared" si="19"/>
        <v xml:space="preserve">  Patrick</v>
      </c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8"/>
      <c r="T81" s="105">
        <f t="shared" si="20"/>
        <v>10</v>
      </c>
      <c r="U81" s="105"/>
      <c r="V81" s="105"/>
      <c r="W81" s="105"/>
      <c r="X81" s="105"/>
      <c r="Y81" s="92"/>
      <c r="Z81" s="109">
        <f t="shared" si="21"/>
        <v>2</v>
      </c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94">
        <f t="shared" si="22"/>
        <v>4</v>
      </c>
      <c r="AL81" s="93"/>
      <c r="AM81" s="93"/>
      <c r="AN81" s="93"/>
      <c r="AO81" s="93"/>
      <c r="AP81" s="93"/>
      <c r="AQ81" s="93"/>
      <c r="AR81" s="93"/>
      <c r="AS81" s="93"/>
      <c r="AT81" s="93"/>
      <c r="AU81" s="111"/>
      <c r="AV81" s="94">
        <f t="shared" si="23"/>
        <v>4</v>
      </c>
      <c r="AW81" s="93"/>
      <c r="AX81" s="93"/>
      <c r="AY81" s="93"/>
      <c r="AZ81" s="93"/>
      <c r="BA81" s="93"/>
      <c r="BB81" s="93"/>
      <c r="BC81" s="93"/>
      <c r="BD81" s="93"/>
      <c r="BE81" s="93"/>
      <c r="BF81" s="95"/>
      <c r="BG81" s="92">
        <f t="shared" si="24"/>
        <v>11</v>
      </c>
      <c r="BH81" s="93"/>
      <c r="BI81" s="93"/>
      <c r="BJ81" s="93"/>
      <c r="BK81" s="93"/>
      <c r="BL81" s="95" t="s">
        <v>2</v>
      </c>
      <c r="BM81" s="92"/>
      <c r="BN81" s="93">
        <f t="shared" si="25"/>
        <v>16</v>
      </c>
      <c r="BO81" s="93"/>
      <c r="BP81" s="93"/>
      <c r="BQ81" s="93"/>
      <c r="BR81" s="111"/>
      <c r="BS81" s="104">
        <f t="shared" si="26"/>
        <v>-5</v>
      </c>
      <c r="BT81" s="105"/>
      <c r="BU81" s="105"/>
      <c r="BV81" s="105"/>
      <c r="BW81" s="105"/>
      <c r="BX81" s="105">
        <f t="shared" si="27"/>
        <v>10</v>
      </c>
      <c r="BY81" s="105"/>
      <c r="BZ81" s="105"/>
      <c r="CA81" s="105"/>
      <c r="CB81" s="105"/>
      <c r="CC81" s="105"/>
      <c r="CD81" s="105"/>
      <c r="CE81" s="116"/>
      <c r="CF81" s="100"/>
      <c r="CG81" s="8"/>
      <c r="CH81" s="8"/>
      <c r="CI81" s="8"/>
      <c r="CJ81" s="8"/>
    </row>
    <row r="82" spans="1:88" ht="11.25" customHeight="1" x14ac:dyDescent="0.25">
      <c r="A82" s="17"/>
      <c r="B82" s="115"/>
      <c r="C82" s="105">
        <f t="shared" si="18"/>
        <v>4</v>
      </c>
      <c r="D82" s="105"/>
      <c r="E82" s="105"/>
      <c r="F82" s="105"/>
      <c r="G82" s="105"/>
      <c r="H82" s="106" t="str">
        <f t="shared" si="19"/>
        <v xml:space="preserve">  Ratze</v>
      </c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8"/>
      <c r="T82" s="105">
        <f t="shared" si="20"/>
        <v>10</v>
      </c>
      <c r="U82" s="105"/>
      <c r="V82" s="105"/>
      <c r="W82" s="105"/>
      <c r="X82" s="105"/>
      <c r="Y82" s="92"/>
      <c r="Z82" s="109">
        <f t="shared" si="21"/>
        <v>3</v>
      </c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94">
        <f t="shared" si="22"/>
        <v>1</v>
      </c>
      <c r="AL82" s="93"/>
      <c r="AM82" s="93"/>
      <c r="AN82" s="93"/>
      <c r="AO82" s="93"/>
      <c r="AP82" s="93"/>
      <c r="AQ82" s="93"/>
      <c r="AR82" s="93"/>
      <c r="AS82" s="93"/>
      <c r="AT82" s="93"/>
      <c r="AU82" s="111"/>
      <c r="AV82" s="94">
        <f t="shared" si="23"/>
        <v>6</v>
      </c>
      <c r="AW82" s="93"/>
      <c r="AX82" s="93"/>
      <c r="AY82" s="93"/>
      <c r="AZ82" s="93"/>
      <c r="BA82" s="93"/>
      <c r="BB82" s="93"/>
      <c r="BC82" s="93"/>
      <c r="BD82" s="93"/>
      <c r="BE82" s="93"/>
      <c r="BF82" s="95"/>
      <c r="BG82" s="92">
        <f t="shared" si="24"/>
        <v>17</v>
      </c>
      <c r="BH82" s="93"/>
      <c r="BI82" s="93"/>
      <c r="BJ82" s="93"/>
      <c r="BK82" s="93"/>
      <c r="BL82" s="95" t="s">
        <v>2</v>
      </c>
      <c r="BM82" s="92"/>
      <c r="BN82" s="93">
        <f t="shared" si="25"/>
        <v>21</v>
      </c>
      <c r="BO82" s="93"/>
      <c r="BP82" s="93"/>
      <c r="BQ82" s="93"/>
      <c r="BR82" s="111"/>
      <c r="BS82" s="104">
        <f t="shared" si="26"/>
        <v>-4</v>
      </c>
      <c r="BT82" s="105"/>
      <c r="BU82" s="105"/>
      <c r="BV82" s="105"/>
      <c r="BW82" s="105"/>
      <c r="BX82" s="105">
        <f t="shared" si="27"/>
        <v>10</v>
      </c>
      <c r="BY82" s="105"/>
      <c r="BZ82" s="105"/>
      <c r="CA82" s="105"/>
      <c r="CB82" s="105"/>
      <c r="CC82" s="105"/>
      <c r="CD82" s="105"/>
      <c r="CE82" s="116"/>
      <c r="CF82" s="100"/>
      <c r="CG82" s="8"/>
      <c r="CH82" s="8"/>
      <c r="CI82" s="8"/>
      <c r="CJ82" s="8"/>
    </row>
    <row r="83" spans="1:88" ht="7.5" customHeight="1" x14ac:dyDescent="0.25">
      <c r="A83" s="17"/>
      <c r="B83" s="97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9"/>
      <c r="CF83" s="100"/>
      <c r="CG83" s="8"/>
      <c r="CH83" s="8"/>
      <c r="CI83" s="8"/>
      <c r="CJ83" s="8"/>
    </row>
    <row r="84" spans="1:88" ht="7.5" customHeight="1" x14ac:dyDescent="0.2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9"/>
      <c r="CG84" s="8"/>
      <c r="CH84" s="8"/>
      <c r="CI84" s="8"/>
      <c r="CJ84" s="8"/>
    </row>
    <row r="85" spans="1:88" x14ac:dyDescent="0.25">
      <c r="CG85" s="8"/>
      <c r="CH85" s="8"/>
      <c r="CI85" s="8"/>
      <c r="CJ85" s="8"/>
    </row>
    <row r="86" spans="1:88" x14ac:dyDescent="0.25">
      <c r="CG86" s="8"/>
      <c r="CH86" s="8"/>
      <c r="CI86" s="8"/>
      <c r="CJ86" s="8"/>
    </row>
    <row r="87" spans="1:88" x14ac:dyDescent="0.25">
      <c r="CG87" s="8"/>
      <c r="CH87" s="8"/>
      <c r="CI87" s="8"/>
      <c r="CJ87" s="8"/>
    </row>
    <row r="88" spans="1:88" x14ac:dyDescent="0.25">
      <c r="CG88" s="8"/>
      <c r="CH88" s="8"/>
      <c r="CI88" s="8"/>
      <c r="CJ88" s="8"/>
    </row>
    <row r="89" spans="1:88" x14ac:dyDescent="0.25">
      <c r="CG89" s="8"/>
      <c r="CH89" s="8"/>
      <c r="CI89" s="8"/>
      <c r="CJ89" s="8"/>
    </row>
    <row r="90" spans="1:88" x14ac:dyDescent="0.25">
      <c r="CG90" s="8"/>
      <c r="CH90" s="8"/>
      <c r="CI90" s="8"/>
      <c r="CJ90" s="8"/>
    </row>
  </sheetData>
  <sheetProtection sheet="1" objects="1" scenarios="1" selectLockedCells="1"/>
  <mergeCells count="642">
    <mergeCell ref="BX81:CD81"/>
    <mergeCell ref="BG80:BK80"/>
    <mergeCell ref="BL80:BM80"/>
    <mergeCell ref="BN80:BR80"/>
    <mergeCell ref="BS80:BW80"/>
    <mergeCell ref="BX80:CD80"/>
    <mergeCell ref="A84:CF84"/>
    <mergeCell ref="BG82:BK82"/>
    <mergeCell ref="BL82:BM82"/>
    <mergeCell ref="BN82:BR82"/>
    <mergeCell ref="BS82:BW82"/>
    <mergeCell ref="BX82:CD82"/>
    <mergeCell ref="B83:CE83"/>
    <mergeCell ref="C82:G82"/>
    <mergeCell ref="H82:S82"/>
    <mergeCell ref="T82:Y82"/>
    <mergeCell ref="Z82:AJ82"/>
    <mergeCell ref="AK82:AU82"/>
    <mergeCell ref="AV82:BF82"/>
    <mergeCell ref="C81:G81"/>
    <mergeCell ref="H81:S81"/>
    <mergeCell ref="T81:Y81"/>
    <mergeCell ref="Z81:AJ81"/>
    <mergeCell ref="AK81:AU81"/>
    <mergeCell ref="BX79:CD79"/>
    <mergeCell ref="C80:G80"/>
    <mergeCell ref="H80:S80"/>
    <mergeCell ref="T80:Y80"/>
    <mergeCell ref="Z80:AJ80"/>
    <mergeCell ref="AK80:AU80"/>
    <mergeCell ref="AV80:BF80"/>
    <mergeCell ref="C79:G79"/>
    <mergeCell ref="H79:S79"/>
    <mergeCell ref="T79:Y79"/>
    <mergeCell ref="Z79:AJ79"/>
    <mergeCell ref="AK79:AU79"/>
    <mergeCell ref="AV79:BF79"/>
    <mergeCell ref="BG79:BK79"/>
    <mergeCell ref="AV81:BF81"/>
    <mergeCell ref="BG81:BK81"/>
    <mergeCell ref="BS76:BW76"/>
    <mergeCell ref="BS77:BW77"/>
    <mergeCell ref="BL79:BM79"/>
    <mergeCell ref="BN79:BR79"/>
    <mergeCell ref="BS79:BW79"/>
    <mergeCell ref="BL81:BM81"/>
    <mergeCell ref="BN81:BR81"/>
    <mergeCell ref="BS81:BW81"/>
    <mergeCell ref="BX77:CD77"/>
    <mergeCell ref="C78:G78"/>
    <mergeCell ref="H78:S78"/>
    <mergeCell ref="T78:Y78"/>
    <mergeCell ref="Z78:AJ78"/>
    <mergeCell ref="AK78:AU78"/>
    <mergeCell ref="AV78:BF78"/>
    <mergeCell ref="BG78:BK78"/>
    <mergeCell ref="BL78:BM78"/>
    <mergeCell ref="BN78:BR78"/>
    <mergeCell ref="BS78:BW78"/>
    <mergeCell ref="BX78:CD78"/>
    <mergeCell ref="B71:CE71"/>
    <mergeCell ref="B72:CE72"/>
    <mergeCell ref="B73:CE73"/>
    <mergeCell ref="B74:B82"/>
    <mergeCell ref="C74:CD74"/>
    <mergeCell ref="CE74:CE82"/>
    <mergeCell ref="C75:CD75"/>
    <mergeCell ref="C76:G76"/>
    <mergeCell ref="H76:S76"/>
    <mergeCell ref="BX76:CD76"/>
    <mergeCell ref="C77:G77"/>
    <mergeCell ref="H77:S77"/>
    <mergeCell ref="T77:Y77"/>
    <mergeCell ref="Z77:AJ77"/>
    <mergeCell ref="AK77:AU77"/>
    <mergeCell ref="AV77:BF77"/>
    <mergeCell ref="BG77:BK77"/>
    <mergeCell ref="BL77:BM77"/>
    <mergeCell ref="BN77:BR77"/>
    <mergeCell ref="T76:Y76"/>
    <mergeCell ref="Z76:AJ76"/>
    <mergeCell ref="AK76:AU76"/>
    <mergeCell ref="AV76:BF76"/>
    <mergeCell ref="BG76:BR76"/>
    <mergeCell ref="BS69:BW69"/>
    <mergeCell ref="BX69:CA69"/>
    <mergeCell ref="CB69:CD69"/>
    <mergeCell ref="C70:G70"/>
    <mergeCell ref="H70:S70"/>
    <mergeCell ref="T70:Y70"/>
    <mergeCell ref="Z70:AJ70"/>
    <mergeCell ref="AK70:AU70"/>
    <mergeCell ref="CB70:CD70"/>
    <mergeCell ref="AV70:BF70"/>
    <mergeCell ref="BG70:BK70"/>
    <mergeCell ref="BL70:BM70"/>
    <mergeCell ref="BN70:BR70"/>
    <mergeCell ref="BS70:BW70"/>
    <mergeCell ref="BX70:CA70"/>
    <mergeCell ref="C69:G69"/>
    <mergeCell ref="H69:S69"/>
    <mergeCell ref="T69:Y69"/>
    <mergeCell ref="Z69:AJ69"/>
    <mergeCell ref="AK69:AU69"/>
    <mergeCell ref="AV69:BF69"/>
    <mergeCell ref="BG69:BK69"/>
    <mergeCell ref="BL69:BM69"/>
    <mergeCell ref="BN69:BR69"/>
    <mergeCell ref="C67:G67"/>
    <mergeCell ref="H67:S67"/>
    <mergeCell ref="T67:Y67"/>
    <mergeCell ref="Z67:AJ67"/>
    <mergeCell ref="AK67:AU67"/>
    <mergeCell ref="CB67:CD67"/>
    <mergeCell ref="C68:G68"/>
    <mergeCell ref="H68:S68"/>
    <mergeCell ref="T68:Y68"/>
    <mergeCell ref="Z68:AJ68"/>
    <mergeCell ref="AK68:AU68"/>
    <mergeCell ref="AV68:BF68"/>
    <mergeCell ref="BG68:BK68"/>
    <mergeCell ref="BL68:BM68"/>
    <mergeCell ref="BN68:BR68"/>
    <mergeCell ref="AV67:BF67"/>
    <mergeCell ref="BG67:BK67"/>
    <mergeCell ref="BL67:BM67"/>
    <mergeCell ref="BN67:BR67"/>
    <mergeCell ref="BS67:BW67"/>
    <mergeCell ref="BX67:CA67"/>
    <mergeCell ref="BS68:BW68"/>
    <mergeCell ref="BX68:CA68"/>
    <mergeCell ref="CB68:CD68"/>
    <mergeCell ref="BS64:BW64"/>
    <mergeCell ref="BX64:CA64"/>
    <mergeCell ref="BS65:BW65"/>
    <mergeCell ref="BX65:CA65"/>
    <mergeCell ref="CB65:CD65"/>
    <mergeCell ref="C66:G66"/>
    <mergeCell ref="H66:S66"/>
    <mergeCell ref="T66:Y66"/>
    <mergeCell ref="Z66:AJ66"/>
    <mergeCell ref="AK66:AU66"/>
    <mergeCell ref="AV66:BF66"/>
    <mergeCell ref="BG66:BK66"/>
    <mergeCell ref="BL66:BM66"/>
    <mergeCell ref="BN66:BR66"/>
    <mergeCell ref="BS66:BW66"/>
    <mergeCell ref="BX66:CA66"/>
    <mergeCell ref="CB66:CD66"/>
    <mergeCell ref="B59:CE59"/>
    <mergeCell ref="B60:CE60"/>
    <mergeCell ref="B61:CE61"/>
    <mergeCell ref="B62:B70"/>
    <mergeCell ref="C62:CD62"/>
    <mergeCell ref="CE62:CE70"/>
    <mergeCell ref="C63:CD63"/>
    <mergeCell ref="C64:G64"/>
    <mergeCell ref="H64:S64"/>
    <mergeCell ref="T64:Y64"/>
    <mergeCell ref="CB64:CD64"/>
    <mergeCell ref="C65:G65"/>
    <mergeCell ref="H65:S65"/>
    <mergeCell ref="T65:Y65"/>
    <mergeCell ref="Z65:AJ65"/>
    <mergeCell ref="AK65:AU65"/>
    <mergeCell ref="AV65:BF65"/>
    <mergeCell ref="BG65:BK65"/>
    <mergeCell ref="BL65:BM65"/>
    <mergeCell ref="BN65:BR65"/>
    <mergeCell ref="Z64:AJ64"/>
    <mergeCell ref="AK64:AU64"/>
    <mergeCell ref="AV64:BF64"/>
    <mergeCell ref="BG64:BR64"/>
    <mergeCell ref="BI58:BL58"/>
    <mergeCell ref="BM58:BO58"/>
    <mergeCell ref="BP58:BS58"/>
    <mergeCell ref="BT58:CD58"/>
    <mergeCell ref="AF58:AH58"/>
    <mergeCell ref="AI58:AL58"/>
    <mergeCell ref="AM58:AP58"/>
    <mergeCell ref="AQ58:AS58"/>
    <mergeCell ref="AT58:AW58"/>
    <mergeCell ref="AX58:BA58"/>
    <mergeCell ref="BE57:BH57"/>
    <mergeCell ref="BI57:BS57"/>
    <mergeCell ref="BT57:BW57"/>
    <mergeCell ref="BX57:BZ57"/>
    <mergeCell ref="CA57:CD57"/>
    <mergeCell ref="C58:P58"/>
    <mergeCell ref="Q58:T58"/>
    <mergeCell ref="U58:W58"/>
    <mergeCell ref="X58:AA58"/>
    <mergeCell ref="AB58:AE58"/>
    <mergeCell ref="AI57:AL57"/>
    <mergeCell ref="AM57:AP57"/>
    <mergeCell ref="AQ57:AS57"/>
    <mergeCell ref="AT57:AW57"/>
    <mergeCell ref="AX57:BA57"/>
    <mergeCell ref="BB57:BD57"/>
    <mergeCell ref="C57:P57"/>
    <mergeCell ref="Q57:T57"/>
    <mergeCell ref="U57:W57"/>
    <mergeCell ref="X57:AA57"/>
    <mergeCell ref="AB57:AE57"/>
    <mergeCell ref="AF57:AH57"/>
    <mergeCell ref="BB58:BD58"/>
    <mergeCell ref="BE58:BH58"/>
    <mergeCell ref="BE55:BH55"/>
    <mergeCell ref="BI55:BL55"/>
    <mergeCell ref="BI56:BL56"/>
    <mergeCell ref="BM56:BO56"/>
    <mergeCell ref="BP56:BS56"/>
    <mergeCell ref="BT56:BW56"/>
    <mergeCell ref="BX56:BZ56"/>
    <mergeCell ref="CA56:CD56"/>
    <mergeCell ref="AF56:AH56"/>
    <mergeCell ref="AI56:AL56"/>
    <mergeCell ref="AM56:AP56"/>
    <mergeCell ref="AQ56:AS56"/>
    <mergeCell ref="AT56:AW56"/>
    <mergeCell ref="AX56:BH56"/>
    <mergeCell ref="C56:P56"/>
    <mergeCell ref="Q56:T56"/>
    <mergeCell ref="U56:W56"/>
    <mergeCell ref="X56:AA56"/>
    <mergeCell ref="AB56:AE56"/>
    <mergeCell ref="AI55:AL55"/>
    <mergeCell ref="AM55:AW55"/>
    <mergeCell ref="AX55:BA55"/>
    <mergeCell ref="BB55:BD55"/>
    <mergeCell ref="BI53:BL53"/>
    <mergeCell ref="BM53:BO53"/>
    <mergeCell ref="BP53:BS53"/>
    <mergeCell ref="BP54:BS54"/>
    <mergeCell ref="BT54:BW54"/>
    <mergeCell ref="BX54:BZ54"/>
    <mergeCell ref="CA54:CD54"/>
    <mergeCell ref="C55:P55"/>
    <mergeCell ref="Q55:T55"/>
    <mergeCell ref="U55:W55"/>
    <mergeCell ref="X55:AA55"/>
    <mergeCell ref="AB55:AE55"/>
    <mergeCell ref="AF55:AH55"/>
    <mergeCell ref="AT54:AW54"/>
    <mergeCell ref="AX54:BA54"/>
    <mergeCell ref="BB54:BD54"/>
    <mergeCell ref="BE54:BH54"/>
    <mergeCell ref="BI54:BL54"/>
    <mergeCell ref="BM54:BO54"/>
    <mergeCell ref="BM55:BO55"/>
    <mergeCell ref="BP55:BS55"/>
    <mergeCell ref="BT55:BW55"/>
    <mergeCell ref="BX55:BZ55"/>
    <mergeCell ref="CA55:CD55"/>
    <mergeCell ref="Q54:T54"/>
    <mergeCell ref="U54:W54"/>
    <mergeCell ref="X54:AA54"/>
    <mergeCell ref="AB54:AL54"/>
    <mergeCell ref="AM54:AP54"/>
    <mergeCell ref="AQ54:AS54"/>
    <mergeCell ref="AX53:BA53"/>
    <mergeCell ref="BB53:BD53"/>
    <mergeCell ref="BE53:BH53"/>
    <mergeCell ref="B49:CE49"/>
    <mergeCell ref="B50:B58"/>
    <mergeCell ref="C50:CD50"/>
    <mergeCell ref="CE50:CE58"/>
    <mergeCell ref="C51:CD51"/>
    <mergeCell ref="C52:P52"/>
    <mergeCell ref="Q52:AA52"/>
    <mergeCell ref="AB52:AL52"/>
    <mergeCell ref="AM52:AW52"/>
    <mergeCell ref="AX52:BH52"/>
    <mergeCell ref="BI52:BS52"/>
    <mergeCell ref="BT52:CD52"/>
    <mergeCell ref="C53:P53"/>
    <mergeCell ref="Q53:AA53"/>
    <mergeCell ref="AB53:AE53"/>
    <mergeCell ref="AF53:AH53"/>
    <mergeCell ref="AI53:AL53"/>
    <mergeCell ref="AM53:AP53"/>
    <mergeCell ref="AQ53:AS53"/>
    <mergeCell ref="AT53:AW53"/>
    <mergeCell ref="BT53:BW53"/>
    <mergeCell ref="BX53:BZ53"/>
    <mergeCell ref="CA53:CD53"/>
    <mergeCell ref="C54:P54"/>
    <mergeCell ref="B47:CE47"/>
    <mergeCell ref="B48:CE48"/>
    <mergeCell ref="BB45:BP45"/>
    <mergeCell ref="BR45:BV45"/>
    <mergeCell ref="BW45:BY45"/>
    <mergeCell ref="BZ45:CD45"/>
    <mergeCell ref="H46:K46"/>
    <mergeCell ref="M46:Q46"/>
    <mergeCell ref="S46:W46"/>
    <mergeCell ref="Y46:AH46"/>
    <mergeCell ref="AJ46:AX46"/>
    <mergeCell ref="AY46:BA46"/>
    <mergeCell ref="BZ44:CD44"/>
    <mergeCell ref="H45:K45"/>
    <mergeCell ref="M45:Q45"/>
    <mergeCell ref="S45:W45"/>
    <mergeCell ref="Y45:AH45"/>
    <mergeCell ref="AJ45:AX45"/>
    <mergeCell ref="AY45:BA45"/>
    <mergeCell ref="BB46:BP46"/>
    <mergeCell ref="BR46:BV46"/>
    <mergeCell ref="BW46:BY46"/>
    <mergeCell ref="BZ46:CD46"/>
    <mergeCell ref="H44:K44"/>
    <mergeCell ref="M44:Q44"/>
    <mergeCell ref="S44:W44"/>
    <mergeCell ref="Y44:AH44"/>
    <mergeCell ref="AJ44:AX44"/>
    <mergeCell ref="AY44:BA44"/>
    <mergeCell ref="BB44:BP44"/>
    <mergeCell ref="BR44:BV44"/>
    <mergeCell ref="BW44:BY44"/>
    <mergeCell ref="BZ42:CD42"/>
    <mergeCell ref="H43:K43"/>
    <mergeCell ref="M43:Q43"/>
    <mergeCell ref="S43:W43"/>
    <mergeCell ref="Y43:AH43"/>
    <mergeCell ref="AJ43:AX43"/>
    <mergeCell ref="AY43:BA43"/>
    <mergeCell ref="BB43:BP43"/>
    <mergeCell ref="BR43:BV43"/>
    <mergeCell ref="BW43:BY43"/>
    <mergeCell ref="BZ43:CD43"/>
    <mergeCell ref="H42:K42"/>
    <mergeCell ref="M42:Q42"/>
    <mergeCell ref="S42:W42"/>
    <mergeCell ref="Y42:AH42"/>
    <mergeCell ref="AJ42:AX42"/>
    <mergeCell ref="AY42:BA42"/>
    <mergeCell ref="BB42:BP42"/>
    <mergeCell ref="BR42:BV42"/>
    <mergeCell ref="BW42:BY42"/>
    <mergeCell ref="BZ40:CD40"/>
    <mergeCell ref="H41:K41"/>
    <mergeCell ref="M41:Q41"/>
    <mergeCell ref="S41:W41"/>
    <mergeCell ref="Y41:AH41"/>
    <mergeCell ref="AJ41:AX41"/>
    <mergeCell ref="AY41:BA41"/>
    <mergeCell ref="BB41:BP41"/>
    <mergeCell ref="BR41:BV41"/>
    <mergeCell ref="BW41:BY41"/>
    <mergeCell ref="BZ41:CD41"/>
    <mergeCell ref="H40:K40"/>
    <mergeCell ref="M40:Q40"/>
    <mergeCell ref="S40:W40"/>
    <mergeCell ref="Y40:AH40"/>
    <mergeCell ref="AJ40:AX40"/>
    <mergeCell ref="AY40:BA40"/>
    <mergeCell ref="BB40:BP40"/>
    <mergeCell ref="BR40:BV40"/>
    <mergeCell ref="BW40:BY40"/>
    <mergeCell ref="BZ38:CD38"/>
    <mergeCell ref="H39:K39"/>
    <mergeCell ref="M39:Q39"/>
    <mergeCell ref="S39:W39"/>
    <mergeCell ref="Y39:AH39"/>
    <mergeCell ref="AJ39:AX39"/>
    <mergeCell ref="AY39:BA39"/>
    <mergeCell ref="BB39:BP39"/>
    <mergeCell ref="BR39:BV39"/>
    <mergeCell ref="BW39:BY39"/>
    <mergeCell ref="BZ39:CD39"/>
    <mergeCell ref="H38:K38"/>
    <mergeCell ref="M38:Q38"/>
    <mergeCell ref="S38:W38"/>
    <mergeCell ref="Y38:AH38"/>
    <mergeCell ref="AJ38:AX38"/>
    <mergeCell ref="AY38:BA38"/>
    <mergeCell ref="BB38:BP38"/>
    <mergeCell ref="BR38:BV38"/>
    <mergeCell ref="BW38:BY38"/>
    <mergeCell ref="BZ36:CD36"/>
    <mergeCell ref="H37:K37"/>
    <mergeCell ref="M37:Q37"/>
    <mergeCell ref="S37:W37"/>
    <mergeCell ref="Y37:AH37"/>
    <mergeCell ref="AJ37:AX37"/>
    <mergeCell ref="AY37:BA37"/>
    <mergeCell ref="BB37:BP37"/>
    <mergeCell ref="BR37:BV37"/>
    <mergeCell ref="BW37:BY37"/>
    <mergeCell ref="BZ37:CD37"/>
    <mergeCell ref="H36:K36"/>
    <mergeCell ref="M36:Q36"/>
    <mergeCell ref="S36:W36"/>
    <mergeCell ref="Y36:AH36"/>
    <mergeCell ref="AJ36:AX36"/>
    <mergeCell ref="AY36:BA36"/>
    <mergeCell ref="BB36:BP36"/>
    <mergeCell ref="BR36:BV36"/>
    <mergeCell ref="BW36:BY36"/>
    <mergeCell ref="BW34:BY34"/>
    <mergeCell ref="BZ34:CD34"/>
    <mergeCell ref="H35:K35"/>
    <mergeCell ref="M35:Q35"/>
    <mergeCell ref="S35:W35"/>
    <mergeCell ref="Y35:AH35"/>
    <mergeCell ref="AJ35:AX35"/>
    <mergeCell ref="AY35:BA35"/>
    <mergeCell ref="H34:K34"/>
    <mergeCell ref="M34:Q34"/>
    <mergeCell ref="S34:W34"/>
    <mergeCell ref="Y34:AH34"/>
    <mergeCell ref="AJ34:AX34"/>
    <mergeCell ref="AY34:BA34"/>
    <mergeCell ref="BB35:BP35"/>
    <mergeCell ref="BR35:BV35"/>
    <mergeCell ref="BW35:BY35"/>
    <mergeCell ref="BZ35:CD35"/>
    <mergeCell ref="S33:W33"/>
    <mergeCell ref="Y33:AH33"/>
    <mergeCell ref="AJ33:AX33"/>
    <mergeCell ref="AY33:BA33"/>
    <mergeCell ref="AY32:BA32"/>
    <mergeCell ref="BB32:BP32"/>
    <mergeCell ref="BQ32:BQ46"/>
    <mergeCell ref="BB34:BP34"/>
    <mergeCell ref="BR34:BV34"/>
    <mergeCell ref="BZ30:CD30"/>
    <mergeCell ref="C31:CD31"/>
    <mergeCell ref="C32:F46"/>
    <mergeCell ref="G32:G46"/>
    <mergeCell ref="H32:K32"/>
    <mergeCell ref="L32:L46"/>
    <mergeCell ref="M32:Q32"/>
    <mergeCell ref="C16:F30"/>
    <mergeCell ref="G16:G30"/>
    <mergeCell ref="BR32:BV32"/>
    <mergeCell ref="BW32:BY32"/>
    <mergeCell ref="BZ32:CD32"/>
    <mergeCell ref="BB33:BP33"/>
    <mergeCell ref="BR33:BV33"/>
    <mergeCell ref="BW33:BY33"/>
    <mergeCell ref="BZ33:CD33"/>
    <mergeCell ref="R32:R46"/>
    <mergeCell ref="S32:W32"/>
    <mergeCell ref="X32:X46"/>
    <mergeCell ref="Y32:AH32"/>
    <mergeCell ref="AI32:AI46"/>
    <mergeCell ref="AJ32:AX32"/>
    <mergeCell ref="H33:K33"/>
    <mergeCell ref="M33:Q33"/>
    <mergeCell ref="H30:K30"/>
    <mergeCell ref="M30:Q30"/>
    <mergeCell ref="S30:W30"/>
    <mergeCell ref="Y30:AH30"/>
    <mergeCell ref="AJ30:AX30"/>
    <mergeCell ref="AY30:BA30"/>
    <mergeCell ref="BB30:BP30"/>
    <mergeCell ref="BR30:BV30"/>
    <mergeCell ref="BW30:BY30"/>
    <mergeCell ref="BZ28:CD28"/>
    <mergeCell ref="H29:K29"/>
    <mergeCell ref="M29:Q29"/>
    <mergeCell ref="S29:W29"/>
    <mergeCell ref="Y29:AH29"/>
    <mergeCell ref="AJ29:AX29"/>
    <mergeCell ref="AY29:BA29"/>
    <mergeCell ref="BB29:BP29"/>
    <mergeCell ref="BR29:BV29"/>
    <mergeCell ref="BW29:BY29"/>
    <mergeCell ref="BZ29:CD29"/>
    <mergeCell ref="H28:K28"/>
    <mergeCell ref="M28:Q28"/>
    <mergeCell ref="S28:W28"/>
    <mergeCell ref="Y28:AH28"/>
    <mergeCell ref="AJ28:AX28"/>
    <mergeCell ref="AY28:BA28"/>
    <mergeCell ref="BB28:BP28"/>
    <mergeCell ref="BR28:BV28"/>
    <mergeCell ref="BW28:BY28"/>
    <mergeCell ref="BZ26:CD26"/>
    <mergeCell ref="H27:K27"/>
    <mergeCell ref="M27:Q27"/>
    <mergeCell ref="S27:W27"/>
    <mergeCell ref="Y27:AH27"/>
    <mergeCell ref="AJ27:AX27"/>
    <mergeCell ref="AY27:BA27"/>
    <mergeCell ref="BB27:BP27"/>
    <mergeCell ref="BR27:BV27"/>
    <mergeCell ref="BW27:BY27"/>
    <mergeCell ref="BZ27:CD27"/>
    <mergeCell ref="H26:K26"/>
    <mergeCell ref="M26:Q26"/>
    <mergeCell ref="S26:W26"/>
    <mergeCell ref="Y26:AH26"/>
    <mergeCell ref="AJ26:AX26"/>
    <mergeCell ref="AY26:BA26"/>
    <mergeCell ref="BB26:BP26"/>
    <mergeCell ref="BR26:BV26"/>
    <mergeCell ref="BW26:BY26"/>
    <mergeCell ref="BZ24:CD24"/>
    <mergeCell ref="H25:K25"/>
    <mergeCell ref="M25:Q25"/>
    <mergeCell ref="S25:W25"/>
    <mergeCell ref="Y25:AH25"/>
    <mergeCell ref="AJ25:AX25"/>
    <mergeCell ref="AY25:BA25"/>
    <mergeCell ref="BB25:BP25"/>
    <mergeCell ref="BR25:BV25"/>
    <mergeCell ref="BW25:BY25"/>
    <mergeCell ref="BZ25:CD25"/>
    <mergeCell ref="H24:K24"/>
    <mergeCell ref="M24:Q24"/>
    <mergeCell ref="S24:W24"/>
    <mergeCell ref="Y24:AH24"/>
    <mergeCell ref="AJ24:AX24"/>
    <mergeCell ref="AY24:BA24"/>
    <mergeCell ref="BB24:BP24"/>
    <mergeCell ref="BR24:BV24"/>
    <mergeCell ref="BW24:BY24"/>
    <mergeCell ref="M23:Q23"/>
    <mergeCell ref="S23:W23"/>
    <mergeCell ref="Y23:AH23"/>
    <mergeCell ref="AJ23:AX23"/>
    <mergeCell ref="AY23:BA23"/>
    <mergeCell ref="BB23:BP23"/>
    <mergeCell ref="BR23:BV23"/>
    <mergeCell ref="BW23:BY23"/>
    <mergeCell ref="BZ23:CD23"/>
    <mergeCell ref="BB21:BP21"/>
    <mergeCell ref="BR21:BV21"/>
    <mergeCell ref="BW21:BY21"/>
    <mergeCell ref="BZ21:CD21"/>
    <mergeCell ref="H22:K22"/>
    <mergeCell ref="M22:Q22"/>
    <mergeCell ref="S22:W22"/>
    <mergeCell ref="Y22:AH22"/>
    <mergeCell ref="AJ22:AX22"/>
    <mergeCell ref="AY22:BA22"/>
    <mergeCell ref="BB22:BP22"/>
    <mergeCell ref="BR22:BV22"/>
    <mergeCell ref="BW22:BY22"/>
    <mergeCell ref="BZ22:CD22"/>
    <mergeCell ref="BB19:BP19"/>
    <mergeCell ref="BR19:BV19"/>
    <mergeCell ref="BW19:BY19"/>
    <mergeCell ref="BZ19:CD19"/>
    <mergeCell ref="H20:K20"/>
    <mergeCell ref="M20:Q20"/>
    <mergeCell ref="S20:W20"/>
    <mergeCell ref="Y20:AH20"/>
    <mergeCell ref="AJ20:AX20"/>
    <mergeCell ref="AY20:BA20"/>
    <mergeCell ref="BB20:BP20"/>
    <mergeCell ref="BR20:BV20"/>
    <mergeCell ref="BW20:BY20"/>
    <mergeCell ref="BZ20:CD20"/>
    <mergeCell ref="BB17:BP17"/>
    <mergeCell ref="BR17:BV17"/>
    <mergeCell ref="BW17:BY17"/>
    <mergeCell ref="BZ17:CD17"/>
    <mergeCell ref="H18:K18"/>
    <mergeCell ref="M18:Q18"/>
    <mergeCell ref="S18:W18"/>
    <mergeCell ref="Y18:AH18"/>
    <mergeCell ref="AJ18:AX18"/>
    <mergeCell ref="AY18:BA18"/>
    <mergeCell ref="BB18:BP18"/>
    <mergeCell ref="BR18:BV18"/>
    <mergeCell ref="BW18:BY18"/>
    <mergeCell ref="BZ18:CD18"/>
    <mergeCell ref="S16:W16"/>
    <mergeCell ref="X16:X30"/>
    <mergeCell ref="Y16:AH16"/>
    <mergeCell ref="AI16:AI30"/>
    <mergeCell ref="AJ16:AX16"/>
    <mergeCell ref="AY16:BA16"/>
    <mergeCell ref="AY17:BA17"/>
    <mergeCell ref="H16:K16"/>
    <mergeCell ref="L16:L30"/>
    <mergeCell ref="M16:Q16"/>
    <mergeCell ref="R16:R30"/>
    <mergeCell ref="H19:K19"/>
    <mergeCell ref="M19:Q19"/>
    <mergeCell ref="S19:W19"/>
    <mergeCell ref="Y19:AH19"/>
    <mergeCell ref="AJ19:AX19"/>
    <mergeCell ref="AY19:BA19"/>
    <mergeCell ref="H21:K21"/>
    <mergeCell ref="M21:Q21"/>
    <mergeCell ref="S21:W21"/>
    <mergeCell ref="Y21:AH21"/>
    <mergeCell ref="AJ21:AX21"/>
    <mergeCell ref="AY21:BA21"/>
    <mergeCell ref="H23:K23"/>
    <mergeCell ref="B10:CE10"/>
    <mergeCell ref="B11:CE11"/>
    <mergeCell ref="B12:B46"/>
    <mergeCell ref="C12:CD12"/>
    <mergeCell ref="CE12:CE46"/>
    <mergeCell ref="C13:CD13"/>
    <mergeCell ref="C14:F14"/>
    <mergeCell ref="H14:K14"/>
    <mergeCell ref="C8:P8"/>
    <mergeCell ref="Q8:AA8"/>
    <mergeCell ref="AB8:AL8"/>
    <mergeCell ref="AM8:AW8"/>
    <mergeCell ref="AX8:BH8"/>
    <mergeCell ref="BI8:BS8"/>
    <mergeCell ref="BB16:BP16"/>
    <mergeCell ref="BQ16:BQ30"/>
    <mergeCell ref="BR16:BV16"/>
    <mergeCell ref="BW16:BY16"/>
    <mergeCell ref="BZ16:CD16"/>
    <mergeCell ref="H17:K17"/>
    <mergeCell ref="M17:Q17"/>
    <mergeCell ref="S17:W17"/>
    <mergeCell ref="Y17:AH17"/>
    <mergeCell ref="AJ17:AX17"/>
    <mergeCell ref="Q7:AA7"/>
    <mergeCell ref="AB7:AL7"/>
    <mergeCell ref="AM7:AW7"/>
    <mergeCell ref="AX7:BH7"/>
    <mergeCell ref="BI7:BS7"/>
    <mergeCell ref="BT7:CD7"/>
    <mergeCell ref="A1:CF1"/>
    <mergeCell ref="B2:CE2"/>
    <mergeCell ref="CF2:CF83"/>
    <mergeCell ref="B3:CE3"/>
    <mergeCell ref="B4:CE4"/>
    <mergeCell ref="B5:B8"/>
    <mergeCell ref="C5:CD5"/>
    <mergeCell ref="CE5:CE8"/>
    <mergeCell ref="C6:CD6"/>
    <mergeCell ref="C7:P7"/>
    <mergeCell ref="M14:Q14"/>
    <mergeCell ref="S14:W14"/>
    <mergeCell ref="Y14:AH14"/>
    <mergeCell ref="AJ14:BP14"/>
    <mergeCell ref="BR14:CD14"/>
    <mergeCell ref="C15:CD15"/>
    <mergeCell ref="BT8:CD8"/>
    <mergeCell ref="B9:CE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CJ90"/>
  <sheetViews>
    <sheetView showGridLines="0" showRowColHeaders="0" zoomScaleNormal="100" workbookViewId="0">
      <selection activeCell="B2" sqref="B2:CE2"/>
    </sheetView>
  </sheetViews>
  <sheetFormatPr baseColWidth="10" defaultColWidth="1.42578125" defaultRowHeight="11.25" x14ac:dyDescent="0.25"/>
  <cols>
    <col min="1" max="84" width="1.42578125" style="8" customWidth="1"/>
    <col min="85" max="88" width="1.42578125" style="1" hidden="1" customWidth="1"/>
    <col min="89" max="129" width="1.42578125" style="8" customWidth="1"/>
    <col min="130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4"/>
    </row>
    <row r="2" spans="1:88" s="12" customFormat="1" ht="26.25" customHeight="1" x14ac:dyDescent="0.25">
      <c r="A2" s="17"/>
      <c r="B2" s="121" t="s">
        <v>31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00"/>
      <c r="CG2" s="11"/>
      <c r="CH2" s="11"/>
      <c r="CI2" s="11"/>
      <c r="CJ2" s="11"/>
    </row>
    <row r="3" spans="1:88" ht="11.25" customHeight="1" x14ac:dyDescent="0.25">
      <c r="A3" s="1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100"/>
    </row>
    <row r="4" spans="1:88" ht="7.5" customHeight="1" x14ac:dyDescent="0.25">
      <c r="A4" s="17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F4" s="100"/>
    </row>
    <row r="5" spans="1:88" s="13" customFormat="1" ht="15" customHeight="1" x14ac:dyDescent="0.25">
      <c r="A5" s="17"/>
      <c r="B5" s="122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23"/>
      <c r="CF5" s="100"/>
      <c r="CG5" s="2"/>
      <c r="CH5" s="2"/>
      <c r="CI5" s="2"/>
      <c r="CJ5" s="2"/>
    </row>
    <row r="6" spans="1:88" ht="7.5" customHeight="1" x14ac:dyDescent="0.25">
      <c r="A6" s="17"/>
      <c r="B6" s="12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23"/>
      <c r="CF6" s="100"/>
    </row>
    <row r="7" spans="1:88" s="9" customFormat="1" ht="11.25" customHeight="1" x14ac:dyDescent="0.25">
      <c r="A7" s="17"/>
      <c r="B7" s="122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  <c r="Q7" s="131" t="s">
        <v>103</v>
      </c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 t="s">
        <v>104</v>
      </c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 t="s">
        <v>105</v>
      </c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 t="s">
        <v>106</v>
      </c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 t="s">
        <v>107</v>
      </c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 t="s">
        <v>108</v>
      </c>
      <c r="BU7" s="124"/>
      <c r="BV7" s="124"/>
      <c r="BW7" s="124"/>
      <c r="BX7" s="124"/>
      <c r="BY7" s="124"/>
      <c r="BZ7" s="124"/>
      <c r="CA7" s="124"/>
      <c r="CB7" s="124"/>
      <c r="CC7" s="124"/>
      <c r="CD7" s="125"/>
      <c r="CE7" s="123"/>
      <c r="CF7" s="100"/>
      <c r="CG7" s="3"/>
      <c r="CH7" s="3"/>
      <c r="CI7" s="3"/>
      <c r="CJ7" s="3"/>
    </row>
    <row r="8" spans="1:88" ht="11.25" customHeight="1" x14ac:dyDescent="0.25">
      <c r="A8" s="17"/>
      <c r="B8" s="122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  <c r="Q8" s="126" t="s">
        <v>30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8" t="s">
        <v>29</v>
      </c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 t="s">
        <v>28</v>
      </c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 t="s">
        <v>67</v>
      </c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 t="s">
        <v>69</v>
      </c>
      <c r="BJ8" s="127"/>
      <c r="BK8" s="127"/>
      <c r="BL8" s="127"/>
      <c r="BM8" s="127"/>
      <c r="BN8" s="127"/>
      <c r="BO8" s="127"/>
      <c r="BP8" s="127"/>
      <c r="BQ8" s="127"/>
      <c r="BR8" s="127"/>
      <c r="BS8" s="129"/>
      <c r="BT8" s="127" t="s">
        <v>66</v>
      </c>
      <c r="BU8" s="127"/>
      <c r="BV8" s="127"/>
      <c r="BW8" s="127"/>
      <c r="BX8" s="127"/>
      <c r="BY8" s="127"/>
      <c r="BZ8" s="127"/>
      <c r="CA8" s="127"/>
      <c r="CB8" s="127"/>
      <c r="CC8" s="127"/>
      <c r="CD8" s="130"/>
      <c r="CE8" s="123"/>
      <c r="CF8" s="100"/>
    </row>
    <row r="9" spans="1:88" ht="7.5" customHeight="1" x14ac:dyDescent="0.25">
      <c r="A9" s="17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F9" s="100"/>
    </row>
    <row r="10" spans="1:88" ht="11.25" customHeight="1" x14ac:dyDescent="0.25">
      <c r="A10" s="17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00"/>
    </row>
    <row r="11" spans="1:88" ht="7.5" customHeight="1" x14ac:dyDescent="0.25">
      <c r="A11" s="17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F11" s="100"/>
    </row>
    <row r="12" spans="1:88" ht="15" customHeight="1" x14ac:dyDescent="0.25">
      <c r="A12" s="17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00"/>
    </row>
    <row r="13" spans="1:88" ht="7.5" customHeight="1" x14ac:dyDescent="0.25">
      <c r="A13" s="17"/>
      <c r="B13" s="115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6"/>
      <c r="CF13" s="100"/>
    </row>
    <row r="14" spans="1:88" s="9" customFormat="1" ht="11.25" customHeight="1" x14ac:dyDescent="0.25">
      <c r="A14" s="17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4"/>
      <c r="M14" s="73" t="s">
        <v>8</v>
      </c>
      <c r="N14" s="74"/>
      <c r="O14" s="74"/>
      <c r="P14" s="74"/>
      <c r="Q14" s="75"/>
      <c r="R14" s="14"/>
      <c r="S14" s="73" t="s">
        <v>9</v>
      </c>
      <c r="T14" s="74"/>
      <c r="U14" s="74"/>
      <c r="V14" s="74"/>
      <c r="W14" s="75"/>
      <c r="X14" s="14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4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4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100"/>
      <c r="CG14" s="3" t="s">
        <v>16</v>
      </c>
      <c r="CH14" s="3" t="s">
        <v>23</v>
      </c>
      <c r="CI14" s="3" t="s">
        <v>18</v>
      </c>
      <c r="CJ14" s="3" t="s">
        <v>24</v>
      </c>
    </row>
    <row r="15" spans="1:88" ht="7.5" customHeight="1" x14ac:dyDescent="0.25">
      <c r="A15" s="17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00"/>
    </row>
    <row r="16" spans="1:88" ht="11.25" customHeight="1" x14ac:dyDescent="0.25">
      <c r="A16" s="17"/>
      <c r="B16" s="115"/>
      <c r="C16" s="142" t="s">
        <v>7</v>
      </c>
      <c r="D16" s="143"/>
      <c r="E16" s="143"/>
      <c r="F16" s="144"/>
      <c r="G16" s="151"/>
      <c r="H16" s="79">
        <v>1</v>
      </c>
      <c r="I16" s="80"/>
      <c r="J16" s="80"/>
      <c r="K16" s="81"/>
      <c r="L16" s="152"/>
      <c r="M16" s="153" t="s">
        <v>32</v>
      </c>
      <c r="N16" s="154"/>
      <c r="O16" s="154"/>
      <c r="P16" s="154"/>
      <c r="Q16" s="155"/>
      <c r="R16" s="152"/>
      <c r="S16" s="158">
        <v>0.84375</v>
      </c>
      <c r="T16" s="154"/>
      <c r="U16" s="154"/>
      <c r="V16" s="154"/>
      <c r="W16" s="155"/>
      <c r="X16" s="152"/>
      <c r="Y16" s="153" t="s">
        <v>33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52"/>
      <c r="AJ16" s="159" t="str">
        <f>$Q$8 &amp; " "</f>
        <v xml:space="preserve">Christoph </v>
      </c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80" t="s">
        <v>2</v>
      </c>
      <c r="AZ16" s="80"/>
      <c r="BA16" s="80"/>
      <c r="BB16" s="156" t="str">
        <f>" " &amp; $AB$8</f>
        <v xml:space="preserve"> Markus</v>
      </c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7"/>
      <c r="BQ16" s="152"/>
      <c r="BR16" s="153">
        <v>4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2</v>
      </c>
      <c r="CA16" s="154"/>
      <c r="CB16" s="154"/>
      <c r="CC16" s="154"/>
      <c r="CD16" s="155"/>
      <c r="CE16" s="116"/>
      <c r="CF16" s="100"/>
      <c r="CG16" s="1">
        <f>IF(AND(ISNUMBER(BR16),ISNUMBER(BZ16)),1,0)</f>
        <v>1</v>
      </c>
      <c r="CH16" s="1">
        <f>IF(OR(ISBLANK(BR16),ISBLANK(BZ16)),0,IF(BR16&gt;BZ16,1,0))</f>
        <v>1</v>
      </c>
      <c r="CI16" s="1">
        <f>IF(OR(ISBLANK(BR16),ISBLANK(BZ16)),0,IF(BR16=BZ16,1,0))</f>
        <v>0</v>
      </c>
      <c r="CJ16" s="1">
        <f>IF(OR(ISBLANK(BR16),ISBLANK(BZ16)),0,IF(BR16&lt;BZ16,1,0))</f>
        <v>0</v>
      </c>
    </row>
    <row r="17" spans="1:88" ht="11.25" customHeight="1" x14ac:dyDescent="0.25">
      <c r="A17" s="17"/>
      <c r="B17" s="115"/>
      <c r="C17" s="145"/>
      <c r="D17" s="146"/>
      <c r="E17" s="146"/>
      <c r="F17" s="147"/>
      <c r="G17" s="151"/>
      <c r="H17" s="79">
        <f>H16+1</f>
        <v>2</v>
      </c>
      <c r="I17" s="80"/>
      <c r="J17" s="80"/>
      <c r="K17" s="81"/>
      <c r="L17" s="152"/>
      <c r="M17" s="79" t="str">
        <f>$M$16</f>
        <v>29.10.</v>
      </c>
      <c r="N17" s="80"/>
      <c r="O17" s="80"/>
      <c r="P17" s="80"/>
      <c r="Q17" s="81"/>
      <c r="R17" s="152"/>
      <c r="S17" s="161">
        <f>S16</f>
        <v>0.84375</v>
      </c>
      <c r="T17" s="80"/>
      <c r="U17" s="80"/>
      <c r="V17" s="80"/>
      <c r="W17" s="81"/>
      <c r="X17" s="152"/>
      <c r="Y17" s="153" t="s">
        <v>34</v>
      </c>
      <c r="Z17" s="154"/>
      <c r="AA17" s="154"/>
      <c r="AB17" s="154"/>
      <c r="AC17" s="154"/>
      <c r="AD17" s="154"/>
      <c r="AE17" s="154"/>
      <c r="AF17" s="154"/>
      <c r="AG17" s="154"/>
      <c r="AH17" s="155"/>
      <c r="AI17" s="152"/>
      <c r="AJ17" s="159" t="str">
        <f>$AM$8 &amp; " "</f>
        <v xml:space="preserve">Patrick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0" t="s">
        <v>2</v>
      </c>
      <c r="AZ17" s="80"/>
      <c r="BA17" s="80"/>
      <c r="BB17" s="156" t="str">
        <f>" " &amp; $AX$8</f>
        <v xml:space="preserve"> Schmiddi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7"/>
      <c r="BQ17" s="152"/>
      <c r="BR17" s="153">
        <v>1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0</v>
      </c>
      <c r="CA17" s="154"/>
      <c r="CB17" s="154"/>
      <c r="CC17" s="154"/>
      <c r="CD17" s="155"/>
      <c r="CE17" s="116"/>
      <c r="CF17" s="100"/>
      <c r="CG17" s="1">
        <f t="shared" ref="CG17:CG30" si="0">IF(AND(ISNUMBER(BR17),ISNUMBER(BZ17)),1,0)</f>
        <v>1</v>
      </c>
      <c r="CH17" s="1">
        <f t="shared" ref="CH17:CH30" si="1">IF(OR(ISBLANK(BR17),ISBLANK(BZ17)),0,IF(BR17&gt;BZ17,1,0))</f>
        <v>1</v>
      </c>
      <c r="CI17" s="1">
        <f t="shared" ref="CI17:CI30" si="2">IF(OR(ISBLANK(BR17),ISBLANK(BZ17)),0,IF(BR17=BZ17,1,0))</f>
        <v>0</v>
      </c>
      <c r="CJ17" s="1">
        <f t="shared" ref="CJ17:CJ30" si="3">IF(OR(ISBLANK(BR17),ISBLANK(BZ17)),0,IF(BR17&lt;BZ17,1,0))</f>
        <v>0</v>
      </c>
    </row>
    <row r="18" spans="1:88" ht="11.25" customHeight="1" x14ac:dyDescent="0.25">
      <c r="A18" s="17"/>
      <c r="B18" s="115"/>
      <c r="C18" s="145"/>
      <c r="D18" s="146"/>
      <c r="E18" s="146"/>
      <c r="F18" s="147"/>
      <c r="G18" s="151"/>
      <c r="H18" s="79">
        <f t="shared" ref="H18:H30" si="4">H17+1</f>
        <v>3</v>
      </c>
      <c r="I18" s="80"/>
      <c r="J18" s="80"/>
      <c r="K18" s="81"/>
      <c r="L18" s="152"/>
      <c r="M18" s="79" t="str">
        <f t="shared" ref="M18:M30" si="5">$M$16</f>
        <v>29.10.</v>
      </c>
      <c r="N18" s="80"/>
      <c r="O18" s="80"/>
      <c r="P18" s="80"/>
      <c r="Q18" s="81"/>
      <c r="R18" s="152"/>
      <c r="S18" s="161">
        <f t="shared" ref="S18:S30" si="6">S16+$C$14</f>
        <v>0.8520833333333333</v>
      </c>
      <c r="T18" s="80"/>
      <c r="U18" s="80"/>
      <c r="V18" s="80"/>
      <c r="W18" s="81"/>
      <c r="X18" s="152"/>
      <c r="Y18" s="79" t="str">
        <f>$Y$16</f>
        <v>Playstation 3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52"/>
      <c r="AJ18" s="159" t="str">
        <f>$BI$8 &amp; " "</f>
        <v xml:space="preserve">Ratze </v>
      </c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80" t="s">
        <v>2</v>
      </c>
      <c r="AZ18" s="80"/>
      <c r="BA18" s="80"/>
      <c r="BB18" s="156" t="str">
        <f>" " &amp; $BT$8</f>
        <v xml:space="preserve"> Jule</v>
      </c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7"/>
      <c r="BQ18" s="152"/>
      <c r="BR18" s="153">
        <v>0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1</v>
      </c>
      <c r="CA18" s="154"/>
      <c r="CB18" s="154"/>
      <c r="CC18" s="154"/>
      <c r="CD18" s="155"/>
      <c r="CE18" s="116"/>
      <c r="CF18" s="100"/>
      <c r="CG18" s="1">
        <f t="shared" si="0"/>
        <v>1</v>
      </c>
      <c r="CH18" s="1">
        <f t="shared" si="1"/>
        <v>0</v>
      </c>
      <c r="CI18" s="1">
        <f t="shared" si="2"/>
        <v>0</v>
      </c>
      <c r="CJ18" s="1">
        <f t="shared" si="3"/>
        <v>1</v>
      </c>
    </row>
    <row r="19" spans="1:88" ht="11.25" customHeight="1" x14ac:dyDescent="0.25">
      <c r="A19" s="17"/>
      <c r="B19" s="115"/>
      <c r="C19" s="145"/>
      <c r="D19" s="146"/>
      <c r="E19" s="146"/>
      <c r="F19" s="147"/>
      <c r="G19" s="151"/>
      <c r="H19" s="79">
        <f t="shared" si="4"/>
        <v>4</v>
      </c>
      <c r="I19" s="80"/>
      <c r="J19" s="80"/>
      <c r="K19" s="81"/>
      <c r="L19" s="152"/>
      <c r="M19" s="79" t="str">
        <f t="shared" si="5"/>
        <v>29.10.</v>
      </c>
      <c r="N19" s="80"/>
      <c r="O19" s="80"/>
      <c r="P19" s="80"/>
      <c r="Q19" s="81"/>
      <c r="R19" s="152"/>
      <c r="S19" s="161">
        <f t="shared" si="6"/>
        <v>0.8520833333333333</v>
      </c>
      <c r="T19" s="80"/>
      <c r="U19" s="80"/>
      <c r="V19" s="80"/>
      <c r="W19" s="81"/>
      <c r="X19" s="152"/>
      <c r="Y19" s="79" t="str">
        <f>$Y$17</f>
        <v>Playstation 4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52"/>
      <c r="AJ19" s="159" t="str">
        <f>$Q$8 &amp; " "</f>
        <v xml:space="preserve">Christoph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0" t="s">
        <v>2</v>
      </c>
      <c r="AZ19" s="80"/>
      <c r="BA19" s="80"/>
      <c r="BB19" s="156" t="str">
        <f>" " &amp; $AM$8</f>
        <v xml:space="preserve"> Patrick</v>
      </c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7"/>
      <c r="BQ19" s="152"/>
      <c r="BR19" s="153">
        <v>1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2</v>
      </c>
      <c r="CA19" s="154"/>
      <c r="CB19" s="154"/>
      <c r="CC19" s="154"/>
      <c r="CD19" s="155"/>
      <c r="CE19" s="116"/>
      <c r="CF19" s="100"/>
      <c r="CG19" s="1">
        <f t="shared" si="0"/>
        <v>1</v>
      </c>
      <c r="CH19" s="1">
        <f t="shared" si="1"/>
        <v>0</v>
      </c>
      <c r="CI19" s="1">
        <f t="shared" si="2"/>
        <v>0</v>
      </c>
      <c r="CJ19" s="1">
        <f t="shared" si="3"/>
        <v>1</v>
      </c>
    </row>
    <row r="20" spans="1:88" ht="11.25" customHeight="1" x14ac:dyDescent="0.25">
      <c r="A20" s="17"/>
      <c r="B20" s="115"/>
      <c r="C20" s="145"/>
      <c r="D20" s="146"/>
      <c r="E20" s="146"/>
      <c r="F20" s="147"/>
      <c r="G20" s="151"/>
      <c r="H20" s="79">
        <f t="shared" si="4"/>
        <v>5</v>
      </c>
      <c r="I20" s="80"/>
      <c r="J20" s="80"/>
      <c r="K20" s="81"/>
      <c r="L20" s="152"/>
      <c r="M20" s="79" t="str">
        <f t="shared" si="5"/>
        <v>29.10.</v>
      </c>
      <c r="N20" s="80"/>
      <c r="O20" s="80"/>
      <c r="P20" s="80"/>
      <c r="Q20" s="81"/>
      <c r="R20" s="152"/>
      <c r="S20" s="161">
        <f t="shared" si="6"/>
        <v>0.86041666666666661</v>
      </c>
      <c r="T20" s="80"/>
      <c r="U20" s="80"/>
      <c r="V20" s="80"/>
      <c r="W20" s="81"/>
      <c r="X20" s="152"/>
      <c r="Y20" s="79" t="str">
        <f>$Y$16</f>
        <v>Playstation 3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52"/>
      <c r="AJ20" s="159" t="str">
        <f>$AB$8 &amp; " "</f>
        <v xml:space="preserve">Markus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0" t="s">
        <v>2</v>
      </c>
      <c r="AZ20" s="80"/>
      <c r="BA20" s="80"/>
      <c r="BB20" s="156" t="str">
        <f>" " &amp; $BI$8</f>
        <v xml:space="preserve"> Ratze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52"/>
      <c r="BR20" s="153">
        <v>0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2</v>
      </c>
      <c r="CA20" s="154"/>
      <c r="CB20" s="154"/>
      <c r="CC20" s="154"/>
      <c r="CD20" s="155"/>
      <c r="CE20" s="116"/>
      <c r="CF20" s="100"/>
      <c r="CG20" s="1">
        <f t="shared" si="0"/>
        <v>1</v>
      </c>
      <c r="CH20" s="1">
        <f t="shared" si="1"/>
        <v>0</v>
      </c>
      <c r="CI20" s="1">
        <f t="shared" si="2"/>
        <v>0</v>
      </c>
      <c r="CJ20" s="1">
        <f t="shared" si="3"/>
        <v>1</v>
      </c>
    </row>
    <row r="21" spans="1:88" ht="11.25" customHeight="1" x14ac:dyDescent="0.25">
      <c r="A21" s="17"/>
      <c r="B21" s="115"/>
      <c r="C21" s="145"/>
      <c r="D21" s="146"/>
      <c r="E21" s="146"/>
      <c r="F21" s="147"/>
      <c r="G21" s="151"/>
      <c r="H21" s="79">
        <f t="shared" si="4"/>
        <v>6</v>
      </c>
      <c r="I21" s="80"/>
      <c r="J21" s="80"/>
      <c r="K21" s="81"/>
      <c r="L21" s="152"/>
      <c r="M21" s="79" t="str">
        <f t="shared" si="5"/>
        <v>29.10.</v>
      </c>
      <c r="N21" s="80"/>
      <c r="O21" s="80"/>
      <c r="P21" s="80"/>
      <c r="Q21" s="81"/>
      <c r="R21" s="152"/>
      <c r="S21" s="161">
        <f t="shared" si="6"/>
        <v>0.86041666666666661</v>
      </c>
      <c r="T21" s="80"/>
      <c r="U21" s="80"/>
      <c r="V21" s="80"/>
      <c r="W21" s="81"/>
      <c r="X21" s="152"/>
      <c r="Y21" s="79" t="str">
        <f>$Y$17</f>
        <v>Playstation 4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52"/>
      <c r="AJ21" s="159" t="str">
        <f>$AX$8 &amp; " "</f>
        <v xml:space="preserve">Schmiddi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0" t="s">
        <v>2</v>
      </c>
      <c r="AZ21" s="80"/>
      <c r="BA21" s="80"/>
      <c r="BB21" s="156" t="str">
        <f>" " &amp; $BT$8</f>
        <v xml:space="preserve"> Jule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7"/>
      <c r="BQ21" s="152"/>
      <c r="BR21" s="153">
        <v>2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3</v>
      </c>
      <c r="CA21" s="154"/>
      <c r="CB21" s="154"/>
      <c r="CC21" s="154"/>
      <c r="CD21" s="155"/>
      <c r="CE21" s="116"/>
      <c r="CF21" s="100"/>
      <c r="CG21" s="1">
        <f t="shared" si="0"/>
        <v>1</v>
      </c>
      <c r="CH21" s="1">
        <f t="shared" si="1"/>
        <v>0</v>
      </c>
      <c r="CI21" s="1">
        <f t="shared" si="2"/>
        <v>0</v>
      </c>
      <c r="CJ21" s="1">
        <f t="shared" si="3"/>
        <v>1</v>
      </c>
    </row>
    <row r="22" spans="1:88" ht="11.25" customHeight="1" x14ac:dyDescent="0.25">
      <c r="A22" s="17"/>
      <c r="B22" s="115"/>
      <c r="C22" s="145"/>
      <c r="D22" s="146"/>
      <c r="E22" s="146"/>
      <c r="F22" s="147"/>
      <c r="G22" s="151"/>
      <c r="H22" s="79">
        <f t="shared" si="4"/>
        <v>7</v>
      </c>
      <c r="I22" s="80"/>
      <c r="J22" s="80"/>
      <c r="K22" s="81"/>
      <c r="L22" s="152"/>
      <c r="M22" s="79" t="str">
        <f t="shared" si="5"/>
        <v>29.10.</v>
      </c>
      <c r="N22" s="80"/>
      <c r="O22" s="80"/>
      <c r="P22" s="80"/>
      <c r="Q22" s="81"/>
      <c r="R22" s="152"/>
      <c r="S22" s="161">
        <f t="shared" si="6"/>
        <v>0.86874999999999991</v>
      </c>
      <c r="T22" s="80"/>
      <c r="U22" s="80"/>
      <c r="V22" s="80"/>
      <c r="W22" s="81"/>
      <c r="X22" s="152"/>
      <c r="Y22" s="79" t="str">
        <f>$Y$16</f>
        <v>Playstation 3</v>
      </c>
      <c r="Z22" s="80"/>
      <c r="AA22" s="80"/>
      <c r="AB22" s="80"/>
      <c r="AC22" s="80"/>
      <c r="AD22" s="80"/>
      <c r="AE22" s="80"/>
      <c r="AF22" s="80"/>
      <c r="AG22" s="80"/>
      <c r="AH22" s="81"/>
      <c r="AI22" s="152"/>
      <c r="AJ22" s="159" t="str">
        <f>$BI$8 &amp; " "</f>
        <v xml:space="preserve">Ratze </v>
      </c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80" t="s">
        <v>2</v>
      </c>
      <c r="AZ22" s="80"/>
      <c r="BA22" s="80"/>
      <c r="BB22" s="156" t="str">
        <f>" " &amp; $Q$8</f>
        <v xml:space="preserve"> Christoph</v>
      </c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7"/>
      <c r="BQ22" s="152"/>
      <c r="BR22" s="153">
        <v>1</v>
      </c>
      <c r="BS22" s="154"/>
      <c r="BT22" s="154"/>
      <c r="BU22" s="154"/>
      <c r="BV22" s="154"/>
      <c r="BW22" s="80" t="s">
        <v>2</v>
      </c>
      <c r="BX22" s="80"/>
      <c r="BY22" s="80"/>
      <c r="BZ22" s="154">
        <v>0</v>
      </c>
      <c r="CA22" s="154"/>
      <c r="CB22" s="154"/>
      <c r="CC22" s="154"/>
      <c r="CD22" s="155"/>
      <c r="CE22" s="116"/>
      <c r="CF22" s="100"/>
      <c r="CG22" s="1">
        <f t="shared" si="0"/>
        <v>1</v>
      </c>
      <c r="CH22" s="1">
        <f t="shared" si="1"/>
        <v>1</v>
      </c>
      <c r="CI22" s="1">
        <f t="shared" si="2"/>
        <v>0</v>
      </c>
      <c r="CJ22" s="1">
        <f t="shared" si="3"/>
        <v>0</v>
      </c>
    </row>
    <row r="23" spans="1:88" ht="11.25" customHeight="1" x14ac:dyDescent="0.25">
      <c r="A23" s="17"/>
      <c r="B23" s="115"/>
      <c r="C23" s="145"/>
      <c r="D23" s="146"/>
      <c r="E23" s="146"/>
      <c r="F23" s="147"/>
      <c r="G23" s="151"/>
      <c r="H23" s="79">
        <f t="shared" si="4"/>
        <v>8</v>
      </c>
      <c r="I23" s="80"/>
      <c r="J23" s="80"/>
      <c r="K23" s="81"/>
      <c r="L23" s="152"/>
      <c r="M23" s="79" t="str">
        <f t="shared" si="5"/>
        <v>29.10.</v>
      </c>
      <c r="N23" s="80"/>
      <c r="O23" s="80"/>
      <c r="P23" s="80"/>
      <c r="Q23" s="81"/>
      <c r="R23" s="152"/>
      <c r="S23" s="161">
        <f t="shared" si="6"/>
        <v>0.86874999999999991</v>
      </c>
      <c r="T23" s="80"/>
      <c r="U23" s="80"/>
      <c r="V23" s="80"/>
      <c r="W23" s="81"/>
      <c r="X23" s="152"/>
      <c r="Y23" s="79" t="str">
        <f>$Y$17</f>
        <v>Playstation 4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52"/>
      <c r="AJ23" s="159" t="str">
        <f>$AB$8 &amp; " "</f>
        <v xml:space="preserve">Markus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0" t="s">
        <v>2</v>
      </c>
      <c r="AZ23" s="80"/>
      <c r="BA23" s="80"/>
      <c r="BB23" s="156" t="str">
        <f>" " &amp; $AX$8</f>
        <v xml:space="preserve"> Schmiddi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52"/>
      <c r="BR23" s="153">
        <v>0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100"/>
      <c r="CG23" s="1">
        <f t="shared" si="0"/>
        <v>1</v>
      </c>
      <c r="CH23" s="1">
        <f t="shared" si="1"/>
        <v>0</v>
      </c>
      <c r="CI23" s="1">
        <f t="shared" si="2"/>
        <v>0</v>
      </c>
      <c r="CJ23" s="1">
        <f t="shared" si="3"/>
        <v>1</v>
      </c>
    </row>
    <row r="24" spans="1:88" ht="11.25" customHeight="1" x14ac:dyDescent="0.25">
      <c r="A24" s="17"/>
      <c r="B24" s="115"/>
      <c r="C24" s="145"/>
      <c r="D24" s="146"/>
      <c r="E24" s="146"/>
      <c r="F24" s="147"/>
      <c r="G24" s="151"/>
      <c r="H24" s="79">
        <f t="shared" si="4"/>
        <v>9</v>
      </c>
      <c r="I24" s="80"/>
      <c r="J24" s="80"/>
      <c r="K24" s="81"/>
      <c r="L24" s="152"/>
      <c r="M24" s="79" t="str">
        <f t="shared" si="5"/>
        <v>29.10.</v>
      </c>
      <c r="N24" s="80"/>
      <c r="O24" s="80"/>
      <c r="P24" s="80"/>
      <c r="Q24" s="81"/>
      <c r="R24" s="152"/>
      <c r="S24" s="161">
        <f t="shared" si="6"/>
        <v>0.87708333333333321</v>
      </c>
      <c r="T24" s="80"/>
      <c r="U24" s="80"/>
      <c r="V24" s="80"/>
      <c r="W24" s="81"/>
      <c r="X24" s="152"/>
      <c r="Y24" s="79" t="str">
        <f>$Y$16</f>
        <v>Playstation 3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52"/>
      <c r="AJ24" s="159" t="str">
        <f>$BT$8 &amp; " "</f>
        <v xml:space="preserve">Jule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0" t="s">
        <v>2</v>
      </c>
      <c r="AZ24" s="80"/>
      <c r="BA24" s="80"/>
      <c r="BB24" s="156" t="str">
        <f>" " &amp; $AM$8</f>
        <v xml:space="preserve"> Patrick</v>
      </c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7"/>
      <c r="BQ24" s="152"/>
      <c r="BR24" s="153">
        <v>1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1</v>
      </c>
      <c r="CA24" s="154"/>
      <c r="CB24" s="154"/>
      <c r="CC24" s="154"/>
      <c r="CD24" s="155"/>
      <c r="CE24" s="116"/>
      <c r="CF24" s="100"/>
      <c r="CG24" s="1">
        <f t="shared" si="0"/>
        <v>1</v>
      </c>
      <c r="CH24" s="1">
        <f t="shared" si="1"/>
        <v>0</v>
      </c>
      <c r="CI24" s="1">
        <f t="shared" si="2"/>
        <v>1</v>
      </c>
      <c r="CJ24" s="1">
        <f t="shared" si="3"/>
        <v>0</v>
      </c>
    </row>
    <row r="25" spans="1:88" ht="11.25" customHeight="1" x14ac:dyDescent="0.25">
      <c r="A25" s="17"/>
      <c r="B25" s="115"/>
      <c r="C25" s="145"/>
      <c r="D25" s="146"/>
      <c r="E25" s="146"/>
      <c r="F25" s="147"/>
      <c r="G25" s="151"/>
      <c r="H25" s="79">
        <f t="shared" si="4"/>
        <v>10</v>
      </c>
      <c r="I25" s="80"/>
      <c r="J25" s="80"/>
      <c r="K25" s="81"/>
      <c r="L25" s="152"/>
      <c r="M25" s="79" t="str">
        <f t="shared" si="5"/>
        <v>29.10.</v>
      </c>
      <c r="N25" s="80"/>
      <c r="O25" s="80"/>
      <c r="P25" s="80"/>
      <c r="Q25" s="81"/>
      <c r="R25" s="152"/>
      <c r="S25" s="161">
        <f t="shared" si="6"/>
        <v>0.87708333333333321</v>
      </c>
      <c r="T25" s="80"/>
      <c r="U25" s="80"/>
      <c r="V25" s="80"/>
      <c r="W25" s="81"/>
      <c r="X25" s="152"/>
      <c r="Y25" s="79" t="str">
        <f>$Y$17</f>
        <v>Playstation 4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52"/>
      <c r="AJ25" s="159" t="str">
        <f>$Q$8 &amp; " "</f>
        <v xml:space="preserve">Christoph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0" t="s">
        <v>2</v>
      </c>
      <c r="AZ25" s="80"/>
      <c r="BA25" s="80"/>
      <c r="BB25" s="156" t="str">
        <f>" " &amp; $AX$8</f>
        <v xml:space="preserve"> Schmiddi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52"/>
      <c r="BR25" s="153">
        <v>4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0</v>
      </c>
      <c r="CA25" s="154"/>
      <c r="CB25" s="154"/>
      <c r="CC25" s="154"/>
      <c r="CD25" s="155"/>
      <c r="CE25" s="116"/>
      <c r="CF25" s="100"/>
      <c r="CG25" s="1">
        <f t="shared" si="0"/>
        <v>1</v>
      </c>
      <c r="CH25" s="1">
        <f t="shared" si="1"/>
        <v>1</v>
      </c>
      <c r="CI25" s="1">
        <f t="shared" si="2"/>
        <v>0</v>
      </c>
      <c r="CJ25" s="1">
        <f t="shared" si="3"/>
        <v>0</v>
      </c>
    </row>
    <row r="26" spans="1:88" ht="11.25" customHeight="1" x14ac:dyDescent="0.25">
      <c r="A26" s="17"/>
      <c r="B26" s="115"/>
      <c r="C26" s="145"/>
      <c r="D26" s="146"/>
      <c r="E26" s="146"/>
      <c r="F26" s="147"/>
      <c r="G26" s="151"/>
      <c r="H26" s="79">
        <f t="shared" si="4"/>
        <v>11</v>
      </c>
      <c r="I26" s="80"/>
      <c r="J26" s="80"/>
      <c r="K26" s="81"/>
      <c r="L26" s="152"/>
      <c r="M26" s="79" t="str">
        <f t="shared" si="5"/>
        <v>29.10.</v>
      </c>
      <c r="N26" s="80"/>
      <c r="O26" s="80"/>
      <c r="P26" s="80"/>
      <c r="Q26" s="81"/>
      <c r="R26" s="152"/>
      <c r="S26" s="161">
        <f t="shared" si="6"/>
        <v>0.88541666666666652</v>
      </c>
      <c r="T26" s="80"/>
      <c r="U26" s="80"/>
      <c r="V26" s="80"/>
      <c r="W26" s="81"/>
      <c r="X26" s="152"/>
      <c r="Y26" s="79" t="str">
        <f>$Y$16</f>
        <v>Playstation 3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52"/>
      <c r="AJ26" s="159" t="str">
        <f>$BT$8 &amp; " "</f>
        <v xml:space="preserve">Jule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0" t="s">
        <v>2</v>
      </c>
      <c r="AZ26" s="80"/>
      <c r="BA26" s="80"/>
      <c r="BB26" s="156" t="str">
        <f>" " &amp; $AB$8</f>
        <v xml:space="preserve"> Markus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7"/>
      <c r="BQ26" s="152"/>
      <c r="BR26" s="153">
        <v>0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2</v>
      </c>
      <c r="CA26" s="154"/>
      <c r="CB26" s="154"/>
      <c r="CC26" s="154"/>
      <c r="CD26" s="155"/>
      <c r="CE26" s="116"/>
      <c r="CF26" s="100"/>
      <c r="CG26" s="1">
        <f t="shared" si="0"/>
        <v>1</v>
      </c>
      <c r="CH26" s="1">
        <f t="shared" si="1"/>
        <v>0</v>
      </c>
      <c r="CI26" s="1">
        <f t="shared" si="2"/>
        <v>0</v>
      </c>
      <c r="CJ26" s="1">
        <f t="shared" si="3"/>
        <v>1</v>
      </c>
    </row>
    <row r="27" spans="1:88" ht="11.25" customHeight="1" x14ac:dyDescent="0.25">
      <c r="A27" s="17"/>
      <c r="B27" s="115"/>
      <c r="C27" s="145"/>
      <c r="D27" s="146"/>
      <c r="E27" s="146"/>
      <c r="F27" s="147"/>
      <c r="G27" s="151"/>
      <c r="H27" s="79">
        <f t="shared" si="4"/>
        <v>12</v>
      </c>
      <c r="I27" s="80"/>
      <c r="J27" s="80"/>
      <c r="K27" s="81"/>
      <c r="L27" s="152"/>
      <c r="M27" s="79" t="str">
        <f t="shared" si="5"/>
        <v>29.10.</v>
      </c>
      <c r="N27" s="80"/>
      <c r="O27" s="80"/>
      <c r="P27" s="80"/>
      <c r="Q27" s="81"/>
      <c r="R27" s="152"/>
      <c r="S27" s="161">
        <f t="shared" si="6"/>
        <v>0.88541666666666652</v>
      </c>
      <c r="T27" s="80"/>
      <c r="U27" s="80"/>
      <c r="V27" s="80"/>
      <c r="W27" s="81"/>
      <c r="X27" s="152"/>
      <c r="Y27" s="79" t="str">
        <f>$Y$17</f>
        <v>Playstation 4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52"/>
      <c r="AJ27" s="159" t="str">
        <f>$AM$8 &amp; " "</f>
        <v xml:space="preserve">Patrick </v>
      </c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80" t="s">
        <v>2</v>
      </c>
      <c r="AZ27" s="80"/>
      <c r="BA27" s="80"/>
      <c r="BB27" s="156" t="str">
        <f>" " &amp; $BI$8</f>
        <v xml:space="preserve"> Ratze</v>
      </c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7"/>
      <c r="BQ27" s="152"/>
      <c r="BR27" s="153">
        <v>2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0</v>
      </c>
      <c r="CA27" s="154"/>
      <c r="CB27" s="154"/>
      <c r="CC27" s="154"/>
      <c r="CD27" s="155"/>
      <c r="CE27" s="116"/>
      <c r="CF27" s="100"/>
      <c r="CG27" s="1">
        <f t="shared" si="0"/>
        <v>1</v>
      </c>
      <c r="CH27" s="1">
        <f t="shared" si="1"/>
        <v>1</v>
      </c>
      <c r="CI27" s="1">
        <f t="shared" si="2"/>
        <v>0</v>
      </c>
      <c r="CJ27" s="1">
        <f t="shared" si="3"/>
        <v>0</v>
      </c>
    </row>
    <row r="28" spans="1:88" ht="11.25" customHeight="1" x14ac:dyDescent="0.25">
      <c r="A28" s="17"/>
      <c r="B28" s="115"/>
      <c r="C28" s="145"/>
      <c r="D28" s="146"/>
      <c r="E28" s="146"/>
      <c r="F28" s="147"/>
      <c r="G28" s="151"/>
      <c r="H28" s="79">
        <f t="shared" si="4"/>
        <v>13</v>
      </c>
      <c r="I28" s="80"/>
      <c r="J28" s="80"/>
      <c r="K28" s="81"/>
      <c r="L28" s="152"/>
      <c r="M28" s="79" t="str">
        <f t="shared" si="5"/>
        <v>29.10.</v>
      </c>
      <c r="N28" s="80"/>
      <c r="O28" s="80"/>
      <c r="P28" s="80"/>
      <c r="Q28" s="81"/>
      <c r="R28" s="152"/>
      <c r="S28" s="161">
        <f t="shared" si="6"/>
        <v>0.89374999999999982</v>
      </c>
      <c r="T28" s="80"/>
      <c r="U28" s="80"/>
      <c r="V28" s="80"/>
      <c r="W28" s="81"/>
      <c r="X28" s="152"/>
      <c r="Y28" s="79" t="str">
        <f>$Y$16</f>
        <v>Playstation 3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52"/>
      <c r="AJ28" s="159" t="str">
        <f>$BT$8 &amp; " "</f>
        <v xml:space="preserve">Jule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0" t="s">
        <v>2</v>
      </c>
      <c r="AZ28" s="80"/>
      <c r="BA28" s="80"/>
      <c r="BB28" s="156" t="str">
        <f>" " &amp; $Q$8</f>
        <v xml:space="preserve"> Christoph</v>
      </c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7"/>
      <c r="BQ28" s="152"/>
      <c r="BR28" s="153">
        <v>1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0</v>
      </c>
      <c r="CA28" s="154"/>
      <c r="CB28" s="154"/>
      <c r="CC28" s="154"/>
      <c r="CD28" s="155"/>
      <c r="CE28" s="116"/>
      <c r="CF28" s="100"/>
      <c r="CG28" s="1">
        <f t="shared" si="0"/>
        <v>1</v>
      </c>
      <c r="CH28" s="1">
        <f t="shared" si="1"/>
        <v>1</v>
      </c>
      <c r="CI28" s="1">
        <f t="shared" si="2"/>
        <v>0</v>
      </c>
      <c r="CJ28" s="1">
        <f t="shared" si="3"/>
        <v>0</v>
      </c>
    </row>
    <row r="29" spans="1:88" ht="11.25" customHeight="1" x14ac:dyDescent="0.25">
      <c r="A29" s="17"/>
      <c r="B29" s="115"/>
      <c r="C29" s="145"/>
      <c r="D29" s="146"/>
      <c r="E29" s="146"/>
      <c r="F29" s="147"/>
      <c r="G29" s="151"/>
      <c r="H29" s="79">
        <f t="shared" si="4"/>
        <v>14</v>
      </c>
      <c r="I29" s="80"/>
      <c r="J29" s="80"/>
      <c r="K29" s="81"/>
      <c r="L29" s="152"/>
      <c r="M29" s="79" t="str">
        <f t="shared" si="5"/>
        <v>29.10.</v>
      </c>
      <c r="N29" s="80"/>
      <c r="O29" s="80"/>
      <c r="P29" s="80"/>
      <c r="Q29" s="81"/>
      <c r="R29" s="152"/>
      <c r="S29" s="161">
        <f t="shared" si="6"/>
        <v>0.89374999999999982</v>
      </c>
      <c r="T29" s="80"/>
      <c r="U29" s="80"/>
      <c r="V29" s="80"/>
      <c r="W29" s="81"/>
      <c r="X29" s="152"/>
      <c r="Y29" s="79" t="str">
        <f>$Y$17</f>
        <v>Playstation 4</v>
      </c>
      <c r="Z29" s="80"/>
      <c r="AA29" s="80"/>
      <c r="AB29" s="80"/>
      <c r="AC29" s="80"/>
      <c r="AD29" s="80"/>
      <c r="AE29" s="80"/>
      <c r="AF29" s="80"/>
      <c r="AG29" s="80"/>
      <c r="AH29" s="81"/>
      <c r="AI29" s="152"/>
      <c r="AJ29" s="159" t="str">
        <f>$AB$8 &amp; " "</f>
        <v xml:space="preserve">Markus </v>
      </c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80" t="s">
        <v>2</v>
      </c>
      <c r="AZ29" s="80"/>
      <c r="BA29" s="80"/>
      <c r="BB29" s="156" t="str">
        <f>" " &amp; $AM$8</f>
        <v xml:space="preserve"> Patrick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7"/>
      <c r="BQ29" s="152"/>
      <c r="BR29" s="153">
        <v>2</v>
      </c>
      <c r="BS29" s="154"/>
      <c r="BT29" s="154"/>
      <c r="BU29" s="154"/>
      <c r="BV29" s="154"/>
      <c r="BW29" s="80" t="s">
        <v>2</v>
      </c>
      <c r="BX29" s="80"/>
      <c r="BY29" s="80"/>
      <c r="BZ29" s="154">
        <v>1</v>
      </c>
      <c r="CA29" s="154"/>
      <c r="CB29" s="154"/>
      <c r="CC29" s="154"/>
      <c r="CD29" s="155"/>
      <c r="CE29" s="116"/>
      <c r="CF29" s="100"/>
      <c r="CG29" s="1">
        <f t="shared" si="0"/>
        <v>1</v>
      </c>
      <c r="CH29" s="1">
        <f t="shared" si="1"/>
        <v>1</v>
      </c>
      <c r="CI29" s="1">
        <f t="shared" si="2"/>
        <v>0</v>
      </c>
      <c r="CJ29" s="1">
        <f t="shared" si="3"/>
        <v>0</v>
      </c>
    </row>
    <row r="30" spans="1:88" ht="11.25" customHeight="1" x14ac:dyDescent="0.25">
      <c r="A30" s="17"/>
      <c r="B30" s="115"/>
      <c r="C30" s="148"/>
      <c r="D30" s="149"/>
      <c r="E30" s="149"/>
      <c r="F30" s="150"/>
      <c r="G30" s="151"/>
      <c r="H30" s="79">
        <f t="shared" si="4"/>
        <v>15</v>
      </c>
      <c r="I30" s="80"/>
      <c r="J30" s="80"/>
      <c r="K30" s="81"/>
      <c r="L30" s="152"/>
      <c r="M30" s="79" t="str">
        <f t="shared" si="5"/>
        <v>29.10.</v>
      </c>
      <c r="N30" s="80"/>
      <c r="O30" s="80"/>
      <c r="P30" s="80"/>
      <c r="Q30" s="81"/>
      <c r="R30" s="152"/>
      <c r="S30" s="161">
        <f t="shared" si="6"/>
        <v>0.90208333333333313</v>
      </c>
      <c r="T30" s="80"/>
      <c r="U30" s="80"/>
      <c r="V30" s="80"/>
      <c r="W30" s="81"/>
      <c r="X30" s="152"/>
      <c r="Y30" s="79" t="str">
        <f>$Y$18</f>
        <v>Playstation 3</v>
      </c>
      <c r="Z30" s="80"/>
      <c r="AA30" s="80"/>
      <c r="AB30" s="80"/>
      <c r="AC30" s="80"/>
      <c r="AD30" s="80"/>
      <c r="AE30" s="80"/>
      <c r="AF30" s="80"/>
      <c r="AG30" s="80"/>
      <c r="AH30" s="81"/>
      <c r="AI30" s="152"/>
      <c r="AJ30" s="159" t="str">
        <f>$AX$8 &amp; " "</f>
        <v xml:space="preserve">Schmiddi </v>
      </c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80" t="s">
        <v>2</v>
      </c>
      <c r="AZ30" s="80"/>
      <c r="BA30" s="80"/>
      <c r="BB30" s="156" t="str">
        <f>" " &amp; $BI$8</f>
        <v xml:space="preserve"> Ratze</v>
      </c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7"/>
      <c r="BQ30" s="152"/>
      <c r="BR30" s="153">
        <v>1</v>
      </c>
      <c r="BS30" s="154"/>
      <c r="BT30" s="154"/>
      <c r="BU30" s="154"/>
      <c r="BV30" s="154"/>
      <c r="BW30" s="80" t="s">
        <v>2</v>
      </c>
      <c r="BX30" s="80"/>
      <c r="BY30" s="80"/>
      <c r="BZ30" s="154">
        <v>1</v>
      </c>
      <c r="CA30" s="154"/>
      <c r="CB30" s="154"/>
      <c r="CC30" s="154"/>
      <c r="CD30" s="155"/>
      <c r="CE30" s="116"/>
      <c r="CF30" s="100"/>
      <c r="CG30" s="1">
        <f t="shared" si="0"/>
        <v>1</v>
      </c>
      <c r="CH30" s="1">
        <f t="shared" si="1"/>
        <v>0</v>
      </c>
      <c r="CI30" s="1">
        <f t="shared" si="2"/>
        <v>1</v>
      </c>
      <c r="CJ30" s="1">
        <f t="shared" si="3"/>
        <v>0</v>
      </c>
    </row>
    <row r="31" spans="1:88" ht="7.5" customHeight="1" x14ac:dyDescent="0.25">
      <c r="A31" s="17"/>
      <c r="B31" s="11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16"/>
      <c r="CF31" s="100"/>
    </row>
    <row r="32" spans="1:88" ht="11.25" customHeight="1" x14ac:dyDescent="0.25">
      <c r="A32" s="17"/>
      <c r="B32" s="115"/>
      <c r="C32" s="142" t="s">
        <v>11</v>
      </c>
      <c r="D32" s="143"/>
      <c r="E32" s="143"/>
      <c r="F32" s="144"/>
      <c r="G32" s="152"/>
      <c r="H32" s="79">
        <f>H30+1</f>
        <v>16</v>
      </c>
      <c r="I32" s="80"/>
      <c r="J32" s="80"/>
      <c r="K32" s="81"/>
      <c r="L32" s="152"/>
      <c r="M32" s="79" t="str">
        <f t="shared" ref="M32:M46" si="7">$M$16</f>
        <v>29.10.</v>
      </c>
      <c r="N32" s="80"/>
      <c r="O32" s="80"/>
      <c r="P32" s="80"/>
      <c r="Q32" s="81"/>
      <c r="R32" s="152"/>
      <c r="S32" s="161">
        <f>S30+$C$14</f>
        <v>0.91041666666666643</v>
      </c>
      <c r="T32" s="80"/>
      <c r="U32" s="80"/>
      <c r="V32" s="80"/>
      <c r="W32" s="81"/>
      <c r="X32" s="152"/>
      <c r="Y32" s="79" t="str">
        <f>$Y$17</f>
        <v>Playstation 4</v>
      </c>
      <c r="Z32" s="80"/>
      <c r="AA32" s="80"/>
      <c r="AB32" s="80"/>
      <c r="AC32" s="80"/>
      <c r="AD32" s="80"/>
      <c r="AE32" s="80"/>
      <c r="AF32" s="80"/>
      <c r="AG32" s="80"/>
      <c r="AH32" s="81"/>
      <c r="AI32" s="152"/>
      <c r="AJ32" s="159" t="str">
        <f>$AB$8 &amp; " "</f>
        <v xml:space="preserve">Markus </v>
      </c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80" t="s">
        <v>2</v>
      </c>
      <c r="AZ32" s="80"/>
      <c r="BA32" s="80"/>
      <c r="BB32" s="156" t="str">
        <f>" " &amp; $Q$8</f>
        <v xml:space="preserve"> Christoph</v>
      </c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7"/>
      <c r="BQ32" s="152"/>
      <c r="BR32" s="153">
        <v>0</v>
      </c>
      <c r="BS32" s="154"/>
      <c r="BT32" s="154"/>
      <c r="BU32" s="154"/>
      <c r="BV32" s="154"/>
      <c r="BW32" s="80" t="s">
        <v>2</v>
      </c>
      <c r="BX32" s="80"/>
      <c r="BY32" s="80"/>
      <c r="BZ32" s="154">
        <v>0</v>
      </c>
      <c r="CA32" s="154"/>
      <c r="CB32" s="154"/>
      <c r="CC32" s="154"/>
      <c r="CD32" s="155"/>
      <c r="CE32" s="116"/>
      <c r="CF32" s="100"/>
      <c r="CG32" s="1">
        <f t="shared" ref="CG32:CG46" si="8">IF(AND(ISNUMBER(BR32),ISNUMBER(BZ32)),1,0)</f>
        <v>1</v>
      </c>
      <c r="CH32" s="1">
        <f t="shared" ref="CH32:CH46" si="9">IF(OR(ISBLANK(BR32),ISBLANK(BZ32)),0,IF(BR32&gt;BZ32,1,0))</f>
        <v>0</v>
      </c>
      <c r="CI32" s="1">
        <f t="shared" ref="CI32:CI46" si="10">IF(OR(ISBLANK(BR32),ISBLANK(BZ32)),0,IF(BR32=BZ32,1,0))</f>
        <v>1</v>
      </c>
      <c r="CJ32" s="1">
        <f t="shared" ref="CJ32:CJ46" si="11">IF(OR(ISBLANK(BR32),ISBLANK(BZ32)),0,IF(BR32&lt;BZ32,1,0))</f>
        <v>0</v>
      </c>
    </row>
    <row r="33" spans="1:88" ht="11.25" customHeight="1" x14ac:dyDescent="0.25">
      <c r="A33" s="17"/>
      <c r="B33" s="115"/>
      <c r="C33" s="145"/>
      <c r="D33" s="146"/>
      <c r="E33" s="146"/>
      <c r="F33" s="147"/>
      <c r="G33" s="152"/>
      <c r="H33" s="79">
        <f>H32+1</f>
        <v>17</v>
      </c>
      <c r="I33" s="80"/>
      <c r="J33" s="80"/>
      <c r="K33" s="81"/>
      <c r="L33" s="152"/>
      <c r="M33" s="79" t="str">
        <f t="shared" si="7"/>
        <v>29.10.</v>
      </c>
      <c r="N33" s="80"/>
      <c r="O33" s="80"/>
      <c r="P33" s="80"/>
      <c r="Q33" s="81"/>
      <c r="R33" s="152"/>
      <c r="S33" s="161">
        <f>S30+$C$14</f>
        <v>0.91041666666666643</v>
      </c>
      <c r="T33" s="80"/>
      <c r="U33" s="80"/>
      <c r="V33" s="80"/>
      <c r="W33" s="81"/>
      <c r="X33" s="152"/>
      <c r="Y33" s="79" t="str">
        <f>$Y$18</f>
        <v>Playstation 3</v>
      </c>
      <c r="Z33" s="80"/>
      <c r="AA33" s="80"/>
      <c r="AB33" s="80"/>
      <c r="AC33" s="80"/>
      <c r="AD33" s="80"/>
      <c r="AE33" s="80"/>
      <c r="AF33" s="80"/>
      <c r="AG33" s="80"/>
      <c r="AH33" s="81"/>
      <c r="AI33" s="152"/>
      <c r="AJ33" s="159" t="str">
        <f>$AX$8 &amp; " "</f>
        <v xml:space="preserve">Schmiddi </v>
      </c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80" t="s">
        <v>2</v>
      </c>
      <c r="AZ33" s="80"/>
      <c r="BA33" s="80"/>
      <c r="BB33" s="156" t="str">
        <f>" " &amp; $AM$8</f>
        <v xml:space="preserve"> Patrick</v>
      </c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7"/>
      <c r="BQ33" s="152"/>
      <c r="BR33" s="153">
        <v>2</v>
      </c>
      <c r="BS33" s="154"/>
      <c r="BT33" s="154"/>
      <c r="BU33" s="154"/>
      <c r="BV33" s="154"/>
      <c r="BW33" s="80" t="s">
        <v>2</v>
      </c>
      <c r="BX33" s="80"/>
      <c r="BY33" s="80"/>
      <c r="BZ33" s="154">
        <v>2</v>
      </c>
      <c r="CA33" s="154"/>
      <c r="CB33" s="154"/>
      <c r="CC33" s="154"/>
      <c r="CD33" s="155"/>
      <c r="CE33" s="116"/>
      <c r="CF33" s="100"/>
      <c r="CG33" s="1">
        <f t="shared" si="8"/>
        <v>1</v>
      </c>
      <c r="CH33" s="1">
        <f t="shared" si="9"/>
        <v>0</v>
      </c>
      <c r="CI33" s="1">
        <f t="shared" si="10"/>
        <v>1</v>
      </c>
      <c r="CJ33" s="1">
        <f t="shared" si="11"/>
        <v>0</v>
      </c>
    </row>
    <row r="34" spans="1:88" ht="11.25" customHeight="1" x14ac:dyDescent="0.25">
      <c r="A34" s="17"/>
      <c r="B34" s="115"/>
      <c r="C34" s="145"/>
      <c r="D34" s="146"/>
      <c r="E34" s="146"/>
      <c r="F34" s="147"/>
      <c r="G34" s="152"/>
      <c r="H34" s="79">
        <f t="shared" ref="H34:H46" si="12">H33+1</f>
        <v>18</v>
      </c>
      <c r="I34" s="80"/>
      <c r="J34" s="80"/>
      <c r="K34" s="81"/>
      <c r="L34" s="152"/>
      <c r="M34" s="79" t="str">
        <f t="shared" si="7"/>
        <v>29.10.</v>
      </c>
      <c r="N34" s="80"/>
      <c r="O34" s="80"/>
      <c r="P34" s="80"/>
      <c r="Q34" s="81"/>
      <c r="R34" s="152"/>
      <c r="S34" s="161">
        <f t="shared" ref="S34:S46" si="13">S32+$C$14</f>
        <v>0.91874999999999973</v>
      </c>
      <c r="T34" s="80"/>
      <c r="U34" s="80"/>
      <c r="V34" s="80"/>
      <c r="W34" s="81"/>
      <c r="X34" s="152"/>
      <c r="Y34" s="79" t="str">
        <f>$Y$17</f>
        <v>Playstation 4</v>
      </c>
      <c r="Z34" s="80"/>
      <c r="AA34" s="80"/>
      <c r="AB34" s="80"/>
      <c r="AC34" s="80"/>
      <c r="AD34" s="80"/>
      <c r="AE34" s="80"/>
      <c r="AF34" s="80"/>
      <c r="AG34" s="80"/>
      <c r="AH34" s="81"/>
      <c r="AI34" s="152"/>
      <c r="AJ34" s="159" t="str">
        <f>$BT$8 &amp; " "</f>
        <v xml:space="preserve">Jule </v>
      </c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80" t="s">
        <v>2</v>
      </c>
      <c r="AZ34" s="80"/>
      <c r="BA34" s="80"/>
      <c r="BB34" s="156" t="str">
        <f>" " &amp; $BI$8</f>
        <v xml:space="preserve"> Ratze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7"/>
      <c r="BQ34" s="152"/>
      <c r="BR34" s="153">
        <v>0</v>
      </c>
      <c r="BS34" s="154"/>
      <c r="BT34" s="154"/>
      <c r="BU34" s="154"/>
      <c r="BV34" s="154"/>
      <c r="BW34" s="80" t="s">
        <v>2</v>
      </c>
      <c r="BX34" s="80"/>
      <c r="BY34" s="80"/>
      <c r="BZ34" s="154">
        <v>1</v>
      </c>
      <c r="CA34" s="154"/>
      <c r="CB34" s="154"/>
      <c r="CC34" s="154"/>
      <c r="CD34" s="155"/>
      <c r="CE34" s="116"/>
      <c r="CF34" s="100"/>
      <c r="CG34" s="1">
        <f t="shared" si="8"/>
        <v>1</v>
      </c>
      <c r="CH34" s="1">
        <f t="shared" si="9"/>
        <v>0</v>
      </c>
      <c r="CI34" s="1">
        <f t="shared" si="10"/>
        <v>0</v>
      </c>
      <c r="CJ34" s="1">
        <f t="shared" si="11"/>
        <v>1</v>
      </c>
    </row>
    <row r="35" spans="1:88" ht="11.25" customHeight="1" x14ac:dyDescent="0.25">
      <c r="A35" s="17"/>
      <c r="B35" s="115"/>
      <c r="C35" s="145"/>
      <c r="D35" s="146"/>
      <c r="E35" s="146"/>
      <c r="F35" s="147"/>
      <c r="G35" s="152"/>
      <c r="H35" s="79">
        <f t="shared" si="12"/>
        <v>19</v>
      </c>
      <c r="I35" s="80"/>
      <c r="J35" s="80"/>
      <c r="K35" s="81"/>
      <c r="L35" s="152"/>
      <c r="M35" s="79" t="str">
        <f t="shared" si="7"/>
        <v>29.10.</v>
      </c>
      <c r="N35" s="80"/>
      <c r="O35" s="80"/>
      <c r="P35" s="80"/>
      <c r="Q35" s="81"/>
      <c r="R35" s="152"/>
      <c r="S35" s="161">
        <f t="shared" si="13"/>
        <v>0.91874999999999973</v>
      </c>
      <c r="T35" s="80"/>
      <c r="U35" s="80"/>
      <c r="V35" s="80"/>
      <c r="W35" s="81"/>
      <c r="X35" s="152"/>
      <c r="Y35" s="79" t="str">
        <f>$Y$18</f>
        <v>Playstation 3</v>
      </c>
      <c r="Z35" s="80"/>
      <c r="AA35" s="80"/>
      <c r="AB35" s="80"/>
      <c r="AC35" s="80"/>
      <c r="AD35" s="80"/>
      <c r="AE35" s="80"/>
      <c r="AF35" s="80"/>
      <c r="AG35" s="80"/>
      <c r="AH35" s="81"/>
      <c r="AI35" s="152"/>
      <c r="AJ35" s="159" t="str">
        <f>$AM$8 &amp; " "</f>
        <v xml:space="preserve">Patrick </v>
      </c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80" t="s">
        <v>2</v>
      </c>
      <c r="AZ35" s="80"/>
      <c r="BA35" s="80"/>
      <c r="BB35" s="156" t="str">
        <f>" " &amp; $Q$8</f>
        <v xml:space="preserve"> Christoph</v>
      </c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7"/>
      <c r="BQ35" s="152"/>
      <c r="BR35" s="153">
        <v>0</v>
      </c>
      <c r="BS35" s="154"/>
      <c r="BT35" s="154"/>
      <c r="BU35" s="154"/>
      <c r="BV35" s="154"/>
      <c r="BW35" s="80" t="s">
        <v>2</v>
      </c>
      <c r="BX35" s="80"/>
      <c r="BY35" s="80"/>
      <c r="BZ35" s="154">
        <v>0</v>
      </c>
      <c r="CA35" s="154"/>
      <c r="CB35" s="154"/>
      <c r="CC35" s="154"/>
      <c r="CD35" s="155"/>
      <c r="CE35" s="116"/>
      <c r="CF35" s="100"/>
      <c r="CG35" s="1">
        <f t="shared" si="8"/>
        <v>1</v>
      </c>
      <c r="CH35" s="1">
        <f t="shared" si="9"/>
        <v>0</v>
      </c>
      <c r="CI35" s="1">
        <f t="shared" si="10"/>
        <v>1</v>
      </c>
      <c r="CJ35" s="1">
        <f t="shared" si="11"/>
        <v>0</v>
      </c>
    </row>
    <row r="36" spans="1:88" ht="11.25" customHeight="1" x14ac:dyDescent="0.25">
      <c r="A36" s="17"/>
      <c r="B36" s="115"/>
      <c r="C36" s="145"/>
      <c r="D36" s="146"/>
      <c r="E36" s="146"/>
      <c r="F36" s="147"/>
      <c r="G36" s="152"/>
      <c r="H36" s="79">
        <f t="shared" si="12"/>
        <v>20</v>
      </c>
      <c r="I36" s="80"/>
      <c r="J36" s="80"/>
      <c r="K36" s="81"/>
      <c r="L36" s="152"/>
      <c r="M36" s="79" t="str">
        <f t="shared" si="7"/>
        <v>29.10.</v>
      </c>
      <c r="N36" s="80"/>
      <c r="O36" s="80"/>
      <c r="P36" s="80"/>
      <c r="Q36" s="81"/>
      <c r="R36" s="152"/>
      <c r="S36" s="161">
        <f t="shared" si="13"/>
        <v>0.92708333333333304</v>
      </c>
      <c r="T36" s="80"/>
      <c r="U36" s="80"/>
      <c r="V36" s="80"/>
      <c r="W36" s="81"/>
      <c r="X36" s="152"/>
      <c r="Y36" s="79" t="str">
        <f>$Y$17</f>
        <v>Playstation 4</v>
      </c>
      <c r="Z36" s="80"/>
      <c r="AA36" s="80"/>
      <c r="AB36" s="80"/>
      <c r="AC36" s="80"/>
      <c r="AD36" s="80"/>
      <c r="AE36" s="80"/>
      <c r="AF36" s="80"/>
      <c r="AG36" s="80"/>
      <c r="AH36" s="81"/>
      <c r="AI36" s="152"/>
      <c r="AJ36" s="159" t="str">
        <f>$BI$8 &amp; " "</f>
        <v xml:space="preserve">Ratze </v>
      </c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80" t="s">
        <v>2</v>
      </c>
      <c r="AZ36" s="80"/>
      <c r="BA36" s="80"/>
      <c r="BB36" s="156" t="str">
        <f>" " &amp; $AB$8</f>
        <v xml:space="preserve"> Markus</v>
      </c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7"/>
      <c r="BQ36" s="152"/>
      <c r="BR36" s="153">
        <v>2</v>
      </c>
      <c r="BS36" s="154"/>
      <c r="BT36" s="154"/>
      <c r="BU36" s="154"/>
      <c r="BV36" s="154"/>
      <c r="BW36" s="80" t="s">
        <v>2</v>
      </c>
      <c r="BX36" s="80"/>
      <c r="BY36" s="80"/>
      <c r="BZ36" s="154">
        <v>3</v>
      </c>
      <c r="CA36" s="154"/>
      <c r="CB36" s="154"/>
      <c r="CC36" s="154"/>
      <c r="CD36" s="155"/>
      <c r="CE36" s="116"/>
      <c r="CF36" s="100"/>
      <c r="CG36" s="1">
        <f t="shared" si="8"/>
        <v>1</v>
      </c>
      <c r="CH36" s="1">
        <f t="shared" si="9"/>
        <v>0</v>
      </c>
      <c r="CI36" s="1">
        <f t="shared" si="10"/>
        <v>0</v>
      </c>
      <c r="CJ36" s="1">
        <f t="shared" si="11"/>
        <v>1</v>
      </c>
    </row>
    <row r="37" spans="1:88" ht="11.25" customHeight="1" x14ac:dyDescent="0.25">
      <c r="A37" s="17"/>
      <c r="B37" s="115"/>
      <c r="C37" s="145"/>
      <c r="D37" s="146"/>
      <c r="E37" s="146"/>
      <c r="F37" s="147"/>
      <c r="G37" s="152"/>
      <c r="H37" s="79">
        <f t="shared" si="12"/>
        <v>21</v>
      </c>
      <c r="I37" s="80"/>
      <c r="J37" s="80"/>
      <c r="K37" s="81"/>
      <c r="L37" s="152"/>
      <c r="M37" s="79" t="str">
        <f t="shared" si="7"/>
        <v>29.10.</v>
      </c>
      <c r="N37" s="80"/>
      <c r="O37" s="80"/>
      <c r="P37" s="80"/>
      <c r="Q37" s="81"/>
      <c r="R37" s="152"/>
      <c r="S37" s="161">
        <f t="shared" si="13"/>
        <v>0.92708333333333304</v>
      </c>
      <c r="T37" s="80"/>
      <c r="U37" s="80"/>
      <c r="V37" s="80"/>
      <c r="W37" s="81"/>
      <c r="X37" s="152"/>
      <c r="Y37" s="79" t="str">
        <f>$Y$18</f>
        <v>Playstation 3</v>
      </c>
      <c r="Z37" s="80"/>
      <c r="AA37" s="80"/>
      <c r="AB37" s="80"/>
      <c r="AC37" s="80"/>
      <c r="AD37" s="80"/>
      <c r="AE37" s="80"/>
      <c r="AF37" s="80"/>
      <c r="AG37" s="80"/>
      <c r="AH37" s="81"/>
      <c r="AI37" s="152"/>
      <c r="AJ37" s="159" t="str">
        <f>$BT$8 &amp; " "</f>
        <v xml:space="preserve">Jule </v>
      </c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80" t="s">
        <v>2</v>
      </c>
      <c r="AZ37" s="80"/>
      <c r="BA37" s="80"/>
      <c r="BB37" s="156" t="str">
        <f>" " &amp; $AX$8</f>
        <v xml:space="preserve"> Schmiddi</v>
      </c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7"/>
      <c r="BQ37" s="152"/>
      <c r="BR37" s="153">
        <v>0</v>
      </c>
      <c r="BS37" s="154"/>
      <c r="BT37" s="154"/>
      <c r="BU37" s="154"/>
      <c r="BV37" s="154"/>
      <c r="BW37" s="80" t="s">
        <v>2</v>
      </c>
      <c r="BX37" s="80"/>
      <c r="BY37" s="80"/>
      <c r="BZ37" s="154">
        <v>1</v>
      </c>
      <c r="CA37" s="154"/>
      <c r="CB37" s="154"/>
      <c r="CC37" s="154"/>
      <c r="CD37" s="155"/>
      <c r="CE37" s="116"/>
      <c r="CF37" s="100"/>
      <c r="CG37" s="1">
        <f t="shared" si="8"/>
        <v>1</v>
      </c>
      <c r="CH37" s="1">
        <f t="shared" si="9"/>
        <v>0</v>
      </c>
      <c r="CI37" s="1">
        <f t="shared" si="10"/>
        <v>0</v>
      </c>
      <c r="CJ37" s="1">
        <f t="shared" si="11"/>
        <v>1</v>
      </c>
    </row>
    <row r="38" spans="1:88" ht="11.25" customHeight="1" x14ac:dyDescent="0.25">
      <c r="A38" s="17"/>
      <c r="B38" s="115"/>
      <c r="C38" s="145"/>
      <c r="D38" s="146"/>
      <c r="E38" s="146"/>
      <c r="F38" s="147"/>
      <c r="G38" s="152"/>
      <c r="H38" s="79">
        <f t="shared" si="12"/>
        <v>22</v>
      </c>
      <c r="I38" s="80"/>
      <c r="J38" s="80"/>
      <c r="K38" s="81"/>
      <c r="L38" s="152"/>
      <c r="M38" s="79" t="str">
        <f t="shared" si="7"/>
        <v>29.10.</v>
      </c>
      <c r="N38" s="80"/>
      <c r="O38" s="80"/>
      <c r="P38" s="80"/>
      <c r="Q38" s="81"/>
      <c r="R38" s="152"/>
      <c r="S38" s="161">
        <f t="shared" si="13"/>
        <v>0.93541666666666634</v>
      </c>
      <c r="T38" s="80"/>
      <c r="U38" s="80"/>
      <c r="V38" s="80"/>
      <c r="W38" s="81"/>
      <c r="X38" s="152"/>
      <c r="Y38" s="79" t="str">
        <f>$Y$17</f>
        <v>Playstation 4</v>
      </c>
      <c r="Z38" s="80"/>
      <c r="AA38" s="80"/>
      <c r="AB38" s="80"/>
      <c r="AC38" s="80"/>
      <c r="AD38" s="80"/>
      <c r="AE38" s="80"/>
      <c r="AF38" s="80"/>
      <c r="AG38" s="80"/>
      <c r="AH38" s="81"/>
      <c r="AI38" s="152"/>
      <c r="AJ38" s="159" t="str">
        <f>$Q$8 &amp; " "</f>
        <v xml:space="preserve">Christoph </v>
      </c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80" t="s">
        <v>2</v>
      </c>
      <c r="AZ38" s="80"/>
      <c r="BA38" s="80"/>
      <c r="BB38" s="156" t="str">
        <f>" " &amp; $BI$8</f>
        <v xml:space="preserve"> Ratze</v>
      </c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7"/>
      <c r="BQ38" s="152"/>
      <c r="BR38" s="153">
        <v>0</v>
      </c>
      <c r="BS38" s="154"/>
      <c r="BT38" s="154"/>
      <c r="BU38" s="154"/>
      <c r="BV38" s="154"/>
      <c r="BW38" s="80" t="s">
        <v>2</v>
      </c>
      <c r="BX38" s="80"/>
      <c r="BY38" s="80"/>
      <c r="BZ38" s="154">
        <v>2</v>
      </c>
      <c r="CA38" s="154"/>
      <c r="CB38" s="154"/>
      <c r="CC38" s="154"/>
      <c r="CD38" s="155"/>
      <c r="CE38" s="116"/>
      <c r="CF38" s="100"/>
      <c r="CG38" s="1">
        <f t="shared" si="8"/>
        <v>1</v>
      </c>
      <c r="CH38" s="1">
        <f t="shared" si="9"/>
        <v>0</v>
      </c>
      <c r="CI38" s="1">
        <f t="shared" si="10"/>
        <v>0</v>
      </c>
      <c r="CJ38" s="1">
        <f t="shared" si="11"/>
        <v>1</v>
      </c>
    </row>
    <row r="39" spans="1:88" ht="11.25" customHeight="1" x14ac:dyDescent="0.25">
      <c r="A39" s="17"/>
      <c r="B39" s="115"/>
      <c r="C39" s="145"/>
      <c r="D39" s="146"/>
      <c r="E39" s="146"/>
      <c r="F39" s="147"/>
      <c r="G39" s="152"/>
      <c r="H39" s="79">
        <f t="shared" si="12"/>
        <v>23</v>
      </c>
      <c r="I39" s="80"/>
      <c r="J39" s="80"/>
      <c r="K39" s="81"/>
      <c r="L39" s="152"/>
      <c r="M39" s="79" t="str">
        <f t="shared" si="7"/>
        <v>29.10.</v>
      </c>
      <c r="N39" s="80"/>
      <c r="O39" s="80"/>
      <c r="P39" s="80"/>
      <c r="Q39" s="81"/>
      <c r="R39" s="152"/>
      <c r="S39" s="161">
        <f t="shared" si="13"/>
        <v>0.93541666666666634</v>
      </c>
      <c r="T39" s="80"/>
      <c r="U39" s="80"/>
      <c r="V39" s="80"/>
      <c r="W39" s="81"/>
      <c r="X39" s="152"/>
      <c r="Y39" s="79" t="str">
        <f>$Y$18</f>
        <v>Playstation 3</v>
      </c>
      <c r="Z39" s="80"/>
      <c r="AA39" s="80"/>
      <c r="AB39" s="80"/>
      <c r="AC39" s="80"/>
      <c r="AD39" s="80"/>
      <c r="AE39" s="80"/>
      <c r="AF39" s="80"/>
      <c r="AG39" s="80"/>
      <c r="AH39" s="81"/>
      <c r="AI39" s="152"/>
      <c r="AJ39" s="159" t="str">
        <f>$AX$8 &amp; " "</f>
        <v xml:space="preserve">Schmiddi </v>
      </c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80" t="s">
        <v>2</v>
      </c>
      <c r="AZ39" s="80"/>
      <c r="BA39" s="80"/>
      <c r="BB39" s="156" t="str">
        <f>" " &amp; $AB$8</f>
        <v xml:space="preserve"> Markus</v>
      </c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7"/>
      <c r="BQ39" s="152"/>
      <c r="BR39" s="153">
        <v>2</v>
      </c>
      <c r="BS39" s="154"/>
      <c r="BT39" s="154"/>
      <c r="BU39" s="154"/>
      <c r="BV39" s="154"/>
      <c r="BW39" s="80" t="s">
        <v>2</v>
      </c>
      <c r="BX39" s="80"/>
      <c r="BY39" s="80"/>
      <c r="BZ39" s="154">
        <v>3</v>
      </c>
      <c r="CA39" s="154"/>
      <c r="CB39" s="154"/>
      <c r="CC39" s="154"/>
      <c r="CD39" s="155"/>
      <c r="CE39" s="116"/>
      <c r="CF39" s="100"/>
      <c r="CG39" s="1">
        <f t="shared" si="8"/>
        <v>1</v>
      </c>
      <c r="CH39" s="1">
        <f t="shared" si="9"/>
        <v>0</v>
      </c>
      <c r="CI39" s="1">
        <f t="shared" si="10"/>
        <v>0</v>
      </c>
      <c r="CJ39" s="1">
        <f t="shared" si="11"/>
        <v>1</v>
      </c>
    </row>
    <row r="40" spans="1:88" ht="11.25" customHeight="1" x14ac:dyDescent="0.25">
      <c r="A40" s="17"/>
      <c r="B40" s="115"/>
      <c r="C40" s="145"/>
      <c r="D40" s="146"/>
      <c r="E40" s="146"/>
      <c r="F40" s="147"/>
      <c r="G40" s="152"/>
      <c r="H40" s="79">
        <f t="shared" si="12"/>
        <v>24</v>
      </c>
      <c r="I40" s="80"/>
      <c r="J40" s="80"/>
      <c r="K40" s="81"/>
      <c r="L40" s="152"/>
      <c r="M40" s="79" t="str">
        <f t="shared" si="7"/>
        <v>29.10.</v>
      </c>
      <c r="N40" s="80"/>
      <c r="O40" s="80"/>
      <c r="P40" s="80"/>
      <c r="Q40" s="81"/>
      <c r="R40" s="152"/>
      <c r="S40" s="161">
        <f t="shared" si="13"/>
        <v>0.94374999999999964</v>
      </c>
      <c r="T40" s="80"/>
      <c r="U40" s="80"/>
      <c r="V40" s="80"/>
      <c r="W40" s="81"/>
      <c r="X40" s="152"/>
      <c r="Y40" s="79" t="str">
        <f>$Y$17</f>
        <v>Playstation 4</v>
      </c>
      <c r="Z40" s="80"/>
      <c r="AA40" s="80"/>
      <c r="AB40" s="80"/>
      <c r="AC40" s="80"/>
      <c r="AD40" s="80"/>
      <c r="AE40" s="80"/>
      <c r="AF40" s="80"/>
      <c r="AG40" s="80"/>
      <c r="AH40" s="81"/>
      <c r="AI40" s="152"/>
      <c r="AJ40" s="159" t="str">
        <f>$AM$8 &amp; " "</f>
        <v xml:space="preserve">Patrick </v>
      </c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80" t="s">
        <v>2</v>
      </c>
      <c r="AZ40" s="80"/>
      <c r="BA40" s="80"/>
      <c r="BB40" s="156" t="str">
        <f>" " &amp; $BT$8</f>
        <v xml:space="preserve"> Jule</v>
      </c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7"/>
      <c r="BQ40" s="152"/>
      <c r="BR40" s="153">
        <v>2</v>
      </c>
      <c r="BS40" s="154"/>
      <c r="BT40" s="154"/>
      <c r="BU40" s="154"/>
      <c r="BV40" s="154"/>
      <c r="BW40" s="80" t="s">
        <v>2</v>
      </c>
      <c r="BX40" s="80"/>
      <c r="BY40" s="80"/>
      <c r="BZ40" s="154">
        <v>1</v>
      </c>
      <c r="CA40" s="154"/>
      <c r="CB40" s="154"/>
      <c r="CC40" s="154"/>
      <c r="CD40" s="155"/>
      <c r="CE40" s="116"/>
      <c r="CF40" s="100"/>
      <c r="CG40" s="1">
        <f t="shared" si="8"/>
        <v>1</v>
      </c>
      <c r="CH40" s="1">
        <f t="shared" si="9"/>
        <v>1</v>
      </c>
      <c r="CI40" s="1">
        <f t="shared" si="10"/>
        <v>0</v>
      </c>
      <c r="CJ40" s="1">
        <f t="shared" si="11"/>
        <v>0</v>
      </c>
    </row>
    <row r="41" spans="1:88" ht="11.25" customHeight="1" x14ac:dyDescent="0.25">
      <c r="A41" s="17"/>
      <c r="B41" s="115"/>
      <c r="C41" s="145"/>
      <c r="D41" s="146"/>
      <c r="E41" s="146"/>
      <c r="F41" s="147"/>
      <c r="G41" s="152"/>
      <c r="H41" s="79">
        <f t="shared" si="12"/>
        <v>25</v>
      </c>
      <c r="I41" s="80"/>
      <c r="J41" s="80"/>
      <c r="K41" s="81"/>
      <c r="L41" s="152"/>
      <c r="M41" s="79" t="str">
        <f t="shared" si="7"/>
        <v>29.10.</v>
      </c>
      <c r="N41" s="80"/>
      <c r="O41" s="80"/>
      <c r="P41" s="80"/>
      <c r="Q41" s="81"/>
      <c r="R41" s="152"/>
      <c r="S41" s="161">
        <f t="shared" si="13"/>
        <v>0.94374999999999964</v>
      </c>
      <c r="T41" s="80"/>
      <c r="U41" s="80"/>
      <c r="V41" s="80"/>
      <c r="W41" s="81"/>
      <c r="X41" s="152"/>
      <c r="Y41" s="79" t="str">
        <f>$Y$18</f>
        <v>Playstation 3</v>
      </c>
      <c r="Z41" s="80"/>
      <c r="AA41" s="80"/>
      <c r="AB41" s="80"/>
      <c r="AC41" s="80"/>
      <c r="AD41" s="80"/>
      <c r="AE41" s="80"/>
      <c r="AF41" s="80"/>
      <c r="AG41" s="80"/>
      <c r="AH41" s="81"/>
      <c r="AI41" s="152"/>
      <c r="AJ41" s="159" t="str">
        <f>$AX$8 &amp; " "</f>
        <v xml:space="preserve">Schmiddi </v>
      </c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80" t="s">
        <v>2</v>
      </c>
      <c r="AZ41" s="80"/>
      <c r="BA41" s="80"/>
      <c r="BB41" s="156" t="str">
        <f>" " &amp; $Q$8</f>
        <v xml:space="preserve"> Christoph</v>
      </c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7"/>
      <c r="BQ41" s="152"/>
      <c r="BR41" s="153">
        <v>1</v>
      </c>
      <c r="BS41" s="154"/>
      <c r="BT41" s="154"/>
      <c r="BU41" s="154"/>
      <c r="BV41" s="154"/>
      <c r="BW41" s="80" t="s">
        <v>2</v>
      </c>
      <c r="BX41" s="80"/>
      <c r="BY41" s="80"/>
      <c r="BZ41" s="154">
        <v>4</v>
      </c>
      <c r="CA41" s="154"/>
      <c r="CB41" s="154"/>
      <c r="CC41" s="154"/>
      <c r="CD41" s="155"/>
      <c r="CE41" s="116"/>
      <c r="CF41" s="100"/>
      <c r="CG41" s="1">
        <f t="shared" si="8"/>
        <v>1</v>
      </c>
      <c r="CH41" s="1">
        <f t="shared" si="9"/>
        <v>0</v>
      </c>
      <c r="CI41" s="1">
        <f t="shared" si="10"/>
        <v>0</v>
      </c>
      <c r="CJ41" s="1">
        <f t="shared" si="11"/>
        <v>1</v>
      </c>
    </row>
    <row r="42" spans="1:88" ht="11.25" customHeight="1" x14ac:dyDescent="0.25">
      <c r="A42" s="17"/>
      <c r="B42" s="115"/>
      <c r="C42" s="145"/>
      <c r="D42" s="146"/>
      <c r="E42" s="146"/>
      <c r="F42" s="147"/>
      <c r="G42" s="152"/>
      <c r="H42" s="79">
        <f t="shared" si="12"/>
        <v>26</v>
      </c>
      <c r="I42" s="80"/>
      <c r="J42" s="80"/>
      <c r="K42" s="81"/>
      <c r="L42" s="152"/>
      <c r="M42" s="79" t="str">
        <f t="shared" si="7"/>
        <v>29.10.</v>
      </c>
      <c r="N42" s="80"/>
      <c r="O42" s="80"/>
      <c r="P42" s="80"/>
      <c r="Q42" s="81"/>
      <c r="R42" s="152"/>
      <c r="S42" s="161">
        <f t="shared" si="13"/>
        <v>0.95208333333333295</v>
      </c>
      <c r="T42" s="80"/>
      <c r="U42" s="80"/>
      <c r="V42" s="80"/>
      <c r="W42" s="81"/>
      <c r="X42" s="152"/>
      <c r="Y42" s="79" t="str">
        <f>$Y$17</f>
        <v>Playstation 4</v>
      </c>
      <c r="Z42" s="80"/>
      <c r="AA42" s="80"/>
      <c r="AB42" s="80"/>
      <c r="AC42" s="80"/>
      <c r="AD42" s="80"/>
      <c r="AE42" s="80"/>
      <c r="AF42" s="80"/>
      <c r="AG42" s="80"/>
      <c r="AH42" s="81"/>
      <c r="AI42" s="152"/>
      <c r="AJ42" s="159" t="str">
        <f>$AB$8 &amp; " "</f>
        <v xml:space="preserve">Markus </v>
      </c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80" t="s">
        <v>2</v>
      </c>
      <c r="AZ42" s="80"/>
      <c r="BA42" s="80"/>
      <c r="BB42" s="156" t="str">
        <f>" " &amp; $BT$8</f>
        <v xml:space="preserve"> Jule</v>
      </c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7"/>
      <c r="BQ42" s="152"/>
      <c r="BR42" s="153">
        <v>1</v>
      </c>
      <c r="BS42" s="154"/>
      <c r="BT42" s="154"/>
      <c r="BU42" s="154"/>
      <c r="BV42" s="154"/>
      <c r="BW42" s="80" t="s">
        <v>2</v>
      </c>
      <c r="BX42" s="80"/>
      <c r="BY42" s="80"/>
      <c r="BZ42" s="154">
        <v>0</v>
      </c>
      <c r="CA42" s="154"/>
      <c r="CB42" s="154"/>
      <c r="CC42" s="154"/>
      <c r="CD42" s="155"/>
      <c r="CE42" s="116"/>
      <c r="CF42" s="100"/>
      <c r="CG42" s="1">
        <f t="shared" si="8"/>
        <v>1</v>
      </c>
      <c r="CH42" s="1">
        <f t="shared" si="9"/>
        <v>1</v>
      </c>
      <c r="CI42" s="1">
        <f t="shared" si="10"/>
        <v>0</v>
      </c>
      <c r="CJ42" s="1">
        <f t="shared" si="11"/>
        <v>0</v>
      </c>
    </row>
    <row r="43" spans="1:88" ht="11.25" customHeight="1" x14ac:dyDescent="0.25">
      <c r="A43" s="17"/>
      <c r="B43" s="115"/>
      <c r="C43" s="145"/>
      <c r="D43" s="146"/>
      <c r="E43" s="146"/>
      <c r="F43" s="147"/>
      <c r="G43" s="152"/>
      <c r="H43" s="79">
        <f t="shared" si="12"/>
        <v>27</v>
      </c>
      <c r="I43" s="80"/>
      <c r="J43" s="80"/>
      <c r="K43" s="81"/>
      <c r="L43" s="152"/>
      <c r="M43" s="79" t="str">
        <f t="shared" si="7"/>
        <v>29.10.</v>
      </c>
      <c r="N43" s="80"/>
      <c r="O43" s="80"/>
      <c r="P43" s="80"/>
      <c r="Q43" s="81"/>
      <c r="R43" s="152"/>
      <c r="S43" s="161">
        <f t="shared" si="13"/>
        <v>0.95208333333333295</v>
      </c>
      <c r="T43" s="80"/>
      <c r="U43" s="80"/>
      <c r="V43" s="80"/>
      <c r="W43" s="81"/>
      <c r="X43" s="152"/>
      <c r="Y43" s="79" t="str">
        <f>$Y$18</f>
        <v>Playstation 3</v>
      </c>
      <c r="Z43" s="80"/>
      <c r="AA43" s="80"/>
      <c r="AB43" s="80"/>
      <c r="AC43" s="80"/>
      <c r="AD43" s="80"/>
      <c r="AE43" s="80"/>
      <c r="AF43" s="80"/>
      <c r="AG43" s="80"/>
      <c r="AH43" s="81"/>
      <c r="AI43" s="152"/>
      <c r="AJ43" s="159" t="str">
        <f>$BI$8 &amp; " "</f>
        <v xml:space="preserve">Ratze </v>
      </c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80" t="s">
        <v>2</v>
      </c>
      <c r="AZ43" s="80"/>
      <c r="BA43" s="80"/>
      <c r="BB43" s="156" t="str">
        <f>" " &amp; $AM$8</f>
        <v xml:space="preserve"> Patrick</v>
      </c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7"/>
      <c r="BQ43" s="152"/>
      <c r="BR43" s="153">
        <v>2</v>
      </c>
      <c r="BS43" s="154"/>
      <c r="BT43" s="154"/>
      <c r="BU43" s="154"/>
      <c r="BV43" s="154"/>
      <c r="BW43" s="80" t="s">
        <v>2</v>
      </c>
      <c r="BX43" s="80"/>
      <c r="BY43" s="80"/>
      <c r="BZ43" s="154">
        <v>2</v>
      </c>
      <c r="CA43" s="154"/>
      <c r="CB43" s="154"/>
      <c r="CC43" s="154"/>
      <c r="CD43" s="155"/>
      <c r="CE43" s="116"/>
      <c r="CF43" s="100"/>
      <c r="CG43" s="1">
        <f t="shared" si="8"/>
        <v>1</v>
      </c>
      <c r="CH43" s="1">
        <f t="shared" si="9"/>
        <v>0</v>
      </c>
      <c r="CI43" s="1">
        <f t="shared" si="10"/>
        <v>1</v>
      </c>
      <c r="CJ43" s="1">
        <f t="shared" si="11"/>
        <v>0</v>
      </c>
    </row>
    <row r="44" spans="1:88" ht="11.25" customHeight="1" x14ac:dyDescent="0.25">
      <c r="A44" s="17"/>
      <c r="B44" s="115"/>
      <c r="C44" s="145"/>
      <c r="D44" s="146"/>
      <c r="E44" s="146"/>
      <c r="F44" s="147"/>
      <c r="G44" s="152"/>
      <c r="H44" s="79">
        <f t="shared" si="12"/>
        <v>28</v>
      </c>
      <c r="I44" s="80"/>
      <c r="J44" s="80"/>
      <c r="K44" s="81"/>
      <c r="L44" s="152"/>
      <c r="M44" s="79" t="str">
        <f t="shared" si="7"/>
        <v>29.10.</v>
      </c>
      <c r="N44" s="80"/>
      <c r="O44" s="80"/>
      <c r="P44" s="80"/>
      <c r="Q44" s="81"/>
      <c r="R44" s="152"/>
      <c r="S44" s="161">
        <f t="shared" si="13"/>
        <v>0.96041666666666625</v>
      </c>
      <c r="T44" s="80"/>
      <c r="U44" s="80"/>
      <c r="V44" s="80"/>
      <c r="W44" s="81"/>
      <c r="X44" s="152"/>
      <c r="Y44" s="79" t="str">
        <f>$Y$17</f>
        <v>Playstation 4</v>
      </c>
      <c r="Z44" s="80"/>
      <c r="AA44" s="80"/>
      <c r="AB44" s="80"/>
      <c r="AC44" s="80"/>
      <c r="AD44" s="80"/>
      <c r="AE44" s="80"/>
      <c r="AF44" s="80"/>
      <c r="AG44" s="80"/>
      <c r="AH44" s="81"/>
      <c r="AI44" s="152"/>
      <c r="AJ44" s="159" t="str">
        <f>$Q$8 &amp; " "</f>
        <v xml:space="preserve">Christoph </v>
      </c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80" t="s">
        <v>2</v>
      </c>
      <c r="AZ44" s="80"/>
      <c r="BA44" s="80"/>
      <c r="BB44" s="156" t="str">
        <f>" " &amp; $BT$8</f>
        <v xml:space="preserve"> Jule</v>
      </c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7"/>
      <c r="BQ44" s="152"/>
      <c r="BR44" s="153">
        <v>0</v>
      </c>
      <c r="BS44" s="154"/>
      <c r="BT44" s="154"/>
      <c r="BU44" s="154"/>
      <c r="BV44" s="154"/>
      <c r="BW44" s="80" t="s">
        <v>2</v>
      </c>
      <c r="BX44" s="80"/>
      <c r="BY44" s="80"/>
      <c r="BZ44" s="154">
        <v>1</v>
      </c>
      <c r="CA44" s="154"/>
      <c r="CB44" s="154"/>
      <c r="CC44" s="154"/>
      <c r="CD44" s="155"/>
      <c r="CE44" s="116"/>
      <c r="CF44" s="100"/>
      <c r="CG44" s="1">
        <f t="shared" si="8"/>
        <v>1</v>
      </c>
      <c r="CH44" s="1">
        <f t="shared" si="9"/>
        <v>0</v>
      </c>
      <c r="CI44" s="1">
        <f t="shared" si="10"/>
        <v>0</v>
      </c>
      <c r="CJ44" s="1">
        <f t="shared" si="11"/>
        <v>1</v>
      </c>
    </row>
    <row r="45" spans="1:88" ht="11.25" customHeight="1" x14ac:dyDescent="0.25">
      <c r="A45" s="17"/>
      <c r="B45" s="115"/>
      <c r="C45" s="145"/>
      <c r="D45" s="146"/>
      <c r="E45" s="146"/>
      <c r="F45" s="147"/>
      <c r="G45" s="152"/>
      <c r="H45" s="79">
        <f t="shared" si="12"/>
        <v>29</v>
      </c>
      <c r="I45" s="80"/>
      <c r="J45" s="80"/>
      <c r="K45" s="81"/>
      <c r="L45" s="152"/>
      <c r="M45" s="79" t="str">
        <f t="shared" si="7"/>
        <v>29.10.</v>
      </c>
      <c r="N45" s="80"/>
      <c r="O45" s="80"/>
      <c r="P45" s="80"/>
      <c r="Q45" s="81"/>
      <c r="R45" s="152"/>
      <c r="S45" s="161">
        <f t="shared" si="13"/>
        <v>0.96041666666666625</v>
      </c>
      <c r="T45" s="80"/>
      <c r="U45" s="80"/>
      <c r="V45" s="80"/>
      <c r="W45" s="81"/>
      <c r="X45" s="152"/>
      <c r="Y45" s="79" t="str">
        <f>$Y$18</f>
        <v>Playstation 3</v>
      </c>
      <c r="Z45" s="80"/>
      <c r="AA45" s="80"/>
      <c r="AB45" s="80"/>
      <c r="AC45" s="80"/>
      <c r="AD45" s="80"/>
      <c r="AE45" s="80"/>
      <c r="AF45" s="80"/>
      <c r="AG45" s="80"/>
      <c r="AH45" s="81"/>
      <c r="AI45" s="152"/>
      <c r="AJ45" s="159" t="str">
        <f>$AM$8 &amp; " "</f>
        <v xml:space="preserve">Patrick </v>
      </c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80" t="s">
        <v>2</v>
      </c>
      <c r="AZ45" s="80"/>
      <c r="BA45" s="80"/>
      <c r="BB45" s="156" t="str">
        <f>" " &amp; $AB$8</f>
        <v xml:space="preserve"> Markus</v>
      </c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7"/>
      <c r="BQ45" s="152"/>
      <c r="BR45" s="153">
        <v>3</v>
      </c>
      <c r="BS45" s="154"/>
      <c r="BT45" s="154"/>
      <c r="BU45" s="154"/>
      <c r="BV45" s="154"/>
      <c r="BW45" s="80" t="s">
        <v>2</v>
      </c>
      <c r="BX45" s="80"/>
      <c r="BY45" s="80"/>
      <c r="BZ45" s="154">
        <v>1</v>
      </c>
      <c r="CA45" s="154"/>
      <c r="CB45" s="154"/>
      <c r="CC45" s="154"/>
      <c r="CD45" s="155"/>
      <c r="CE45" s="116"/>
      <c r="CF45" s="100"/>
      <c r="CG45" s="1">
        <f t="shared" si="8"/>
        <v>1</v>
      </c>
      <c r="CH45" s="1">
        <f t="shared" si="9"/>
        <v>1</v>
      </c>
      <c r="CI45" s="1">
        <f t="shared" si="10"/>
        <v>0</v>
      </c>
      <c r="CJ45" s="1">
        <f t="shared" si="11"/>
        <v>0</v>
      </c>
    </row>
    <row r="46" spans="1:88" ht="11.25" customHeight="1" x14ac:dyDescent="0.25">
      <c r="A46" s="17"/>
      <c r="B46" s="115"/>
      <c r="C46" s="148"/>
      <c r="D46" s="149"/>
      <c r="E46" s="149"/>
      <c r="F46" s="150"/>
      <c r="G46" s="152"/>
      <c r="H46" s="79">
        <f t="shared" si="12"/>
        <v>30</v>
      </c>
      <c r="I46" s="80"/>
      <c r="J46" s="80"/>
      <c r="K46" s="81"/>
      <c r="L46" s="152"/>
      <c r="M46" s="79" t="str">
        <f t="shared" si="7"/>
        <v>29.10.</v>
      </c>
      <c r="N46" s="80"/>
      <c r="O46" s="80"/>
      <c r="P46" s="80"/>
      <c r="Q46" s="81"/>
      <c r="R46" s="152"/>
      <c r="S46" s="161">
        <f t="shared" si="13"/>
        <v>0.96874999999999956</v>
      </c>
      <c r="T46" s="80"/>
      <c r="U46" s="80"/>
      <c r="V46" s="80"/>
      <c r="W46" s="81"/>
      <c r="X46" s="152"/>
      <c r="Y46" s="79" t="str">
        <f>$Y$17</f>
        <v>Playstation 4</v>
      </c>
      <c r="Z46" s="80"/>
      <c r="AA46" s="80"/>
      <c r="AB46" s="80"/>
      <c r="AC46" s="80"/>
      <c r="AD46" s="80"/>
      <c r="AE46" s="80"/>
      <c r="AF46" s="80"/>
      <c r="AG46" s="80"/>
      <c r="AH46" s="81"/>
      <c r="AI46" s="152"/>
      <c r="AJ46" s="159" t="str">
        <f>$BI$8 &amp; " "</f>
        <v xml:space="preserve">Ratze </v>
      </c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80" t="s">
        <v>2</v>
      </c>
      <c r="AZ46" s="80"/>
      <c r="BA46" s="80"/>
      <c r="BB46" s="156" t="str">
        <f>" " &amp; $AX$8</f>
        <v xml:space="preserve"> Schmiddi</v>
      </c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7"/>
      <c r="BQ46" s="152"/>
      <c r="BR46" s="153">
        <v>3</v>
      </c>
      <c r="BS46" s="154"/>
      <c r="BT46" s="154"/>
      <c r="BU46" s="154"/>
      <c r="BV46" s="154"/>
      <c r="BW46" s="80" t="s">
        <v>2</v>
      </c>
      <c r="BX46" s="80"/>
      <c r="BY46" s="80"/>
      <c r="BZ46" s="154">
        <v>2</v>
      </c>
      <c r="CA46" s="154"/>
      <c r="CB46" s="154"/>
      <c r="CC46" s="154"/>
      <c r="CD46" s="155"/>
      <c r="CE46" s="116"/>
      <c r="CF46" s="100"/>
      <c r="CG46" s="1">
        <f t="shared" si="8"/>
        <v>1</v>
      </c>
      <c r="CH46" s="1">
        <f t="shared" si="9"/>
        <v>1</v>
      </c>
      <c r="CI46" s="1">
        <f t="shared" si="10"/>
        <v>0</v>
      </c>
      <c r="CJ46" s="1">
        <f t="shared" si="11"/>
        <v>0</v>
      </c>
    </row>
    <row r="47" spans="1:88" ht="7.5" customHeight="1" x14ac:dyDescent="0.25">
      <c r="A47" s="17"/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9"/>
      <c r="CF47" s="100"/>
    </row>
    <row r="48" spans="1:88" ht="11.25" customHeight="1" x14ac:dyDescent="0.25">
      <c r="A48" s="17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00"/>
    </row>
    <row r="49" spans="1:88" ht="7.5" customHeight="1" x14ac:dyDescent="0.25">
      <c r="A49" s="17"/>
      <c r="B49" s="113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4"/>
      <c r="CF49" s="100"/>
    </row>
    <row r="50" spans="1:88" s="13" customFormat="1" ht="15" customHeight="1" x14ac:dyDescent="0.25">
      <c r="A50" s="17"/>
      <c r="B50" s="115"/>
      <c r="C50" s="86" t="s">
        <v>12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8"/>
      <c r="CE50" s="116"/>
      <c r="CF50" s="100"/>
      <c r="CG50" s="2"/>
      <c r="CH50" s="2"/>
      <c r="CI50" s="2"/>
      <c r="CJ50" s="2"/>
    </row>
    <row r="51" spans="1:88" ht="7.5" customHeight="1" x14ac:dyDescent="0.25">
      <c r="A51" s="17"/>
      <c r="B51" s="115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116"/>
      <c r="CF51" s="100"/>
    </row>
    <row r="52" spans="1:88" s="9" customFormat="1" ht="11.25" customHeight="1" x14ac:dyDescent="0.25">
      <c r="A52" s="17"/>
      <c r="B52" s="115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162" t="str">
        <f>$Q$8</f>
        <v>Christoph</v>
      </c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 t="str">
        <f>$AB$8</f>
        <v>Markus</v>
      </c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 t="str">
        <f>$AM$8</f>
        <v>Patrick</v>
      </c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 t="str">
        <f>$AX$8</f>
        <v>Schmiddi</v>
      </c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 t="str">
        <f>$BI$8</f>
        <v>Ratze</v>
      </c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 t="str">
        <f>$BT$8</f>
        <v>Jule</v>
      </c>
      <c r="BU52" s="163"/>
      <c r="BV52" s="163"/>
      <c r="BW52" s="163"/>
      <c r="BX52" s="163"/>
      <c r="BY52" s="163"/>
      <c r="BZ52" s="163"/>
      <c r="CA52" s="163"/>
      <c r="CB52" s="163"/>
      <c r="CC52" s="163"/>
      <c r="CD52" s="164"/>
      <c r="CE52" s="116"/>
      <c r="CF52" s="100"/>
      <c r="CG52" s="3"/>
      <c r="CH52" s="3"/>
      <c r="CI52" s="3"/>
      <c r="CJ52" s="3"/>
    </row>
    <row r="53" spans="1:88" ht="11.25" customHeight="1" x14ac:dyDescent="0.25">
      <c r="A53" s="17"/>
      <c r="B53" s="115"/>
      <c r="C53" s="101" t="str">
        <f>" " &amp; $Q$8</f>
        <v xml:space="preserve"> Christoph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73" t="s">
        <v>13</v>
      </c>
      <c r="R53" s="74"/>
      <c r="S53" s="74"/>
      <c r="T53" s="74"/>
      <c r="U53" s="74"/>
      <c r="V53" s="74"/>
      <c r="W53" s="74"/>
      <c r="X53" s="74"/>
      <c r="Y53" s="74"/>
      <c r="Z53" s="74"/>
      <c r="AA53" s="75"/>
      <c r="AB53" s="165">
        <f>BR16</f>
        <v>4</v>
      </c>
      <c r="AC53" s="166"/>
      <c r="AD53" s="166"/>
      <c r="AE53" s="166"/>
      <c r="AF53" s="166" t="s">
        <v>2</v>
      </c>
      <c r="AG53" s="166"/>
      <c r="AH53" s="166"/>
      <c r="AI53" s="166">
        <f>BZ16</f>
        <v>2</v>
      </c>
      <c r="AJ53" s="166"/>
      <c r="AK53" s="166"/>
      <c r="AL53" s="167"/>
      <c r="AM53" s="165">
        <f>BR19</f>
        <v>1</v>
      </c>
      <c r="AN53" s="166"/>
      <c r="AO53" s="166"/>
      <c r="AP53" s="166"/>
      <c r="AQ53" s="166" t="s">
        <v>2</v>
      </c>
      <c r="AR53" s="166"/>
      <c r="AS53" s="166"/>
      <c r="AT53" s="166">
        <f>BZ19</f>
        <v>2</v>
      </c>
      <c r="AU53" s="166"/>
      <c r="AV53" s="166"/>
      <c r="AW53" s="167"/>
      <c r="AX53" s="165">
        <f>BR25</f>
        <v>4</v>
      </c>
      <c r="AY53" s="166"/>
      <c r="AZ53" s="166"/>
      <c r="BA53" s="166"/>
      <c r="BB53" s="166" t="s">
        <v>2</v>
      </c>
      <c r="BC53" s="166"/>
      <c r="BD53" s="166"/>
      <c r="BE53" s="166">
        <f>BZ25</f>
        <v>0</v>
      </c>
      <c r="BF53" s="166"/>
      <c r="BG53" s="166"/>
      <c r="BH53" s="167"/>
      <c r="BI53" s="165">
        <f>BR38</f>
        <v>0</v>
      </c>
      <c r="BJ53" s="166"/>
      <c r="BK53" s="166"/>
      <c r="BL53" s="166"/>
      <c r="BM53" s="166" t="s">
        <v>2</v>
      </c>
      <c r="BN53" s="166"/>
      <c r="BO53" s="166"/>
      <c r="BP53" s="166">
        <f>BZ38</f>
        <v>2</v>
      </c>
      <c r="BQ53" s="166"/>
      <c r="BR53" s="166"/>
      <c r="BS53" s="167"/>
      <c r="BT53" s="165">
        <f>BR44</f>
        <v>0</v>
      </c>
      <c r="BU53" s="166"/>
      <c r="BV53" s="166"/>
      <c r="BW53" s="166"/>
      <c r="BX53" s="166" t="s">
        <v>2</v>
      </c>
      <c r="BY53" s="166"/>
      <c r="BZ53" s="166"/>
      <c r="CA53" s="166">
        <f>BZ44</f>
        <v>1</v>
      </c>
      <c r="CB53" s="166"/>
      <c r="CC53" s="166"/>
      <c r="CD53" s="167"/>
      <c r="CE53" s="116"/>
      <c r="CF53" s="100"/>
    </row>
    <row r="54" spans="1:88" ht="11.25" customHeight="1" x14ac:dyDescent="0.25">
      <c r="A54" s="17"/>
      <c r="B54" s="115"/>
      <c r="C54" s="101" t="str">
        <f>" " &amp; $AB$8</f>
        <v xml:space="preserve"> Markus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165">
        <f>BR32</f>
        <v>0</v>
      </c>
      <c r="R54" s="166"/>
      <c r="S54" s="166"/>
      <c r="T54" s="166"/>
      <c r="U54" s="166" t="s">
        <v>2</v>
      </c>
      <c r="V54" s="166"/>
      <c r="W54" s="166"/>
      <c r="X54" s="166">
        <f>BZ32</f>
        <v>0</v>
      </c>
      <c r="Y54" s="166"/>
      <c r="Z54" s="166"/>
      <c r="AA54" s="167"/>
      <c r="AB54" s="73" t="s">
        <v>13</v>
      </c>
      <c r="AC54" s="74"/>
      <c r="AD54" s="74"/>
      <c r="AE54" s="74"/>
      <c r="AF54" s="74"/>
      <c r="AG54" s="74"/>
      <c r="AH54" s="74"/>
      <c r="AI54" s="74"/>
      <c r="AJ54" s="74"/>
      <c r="AK54" s="74"/>
      <c r="AL54" s="75"/>
      <c r="AM54" s="165">
        <f>BR29</f>
        <v>2</v>
      </c>
      <c r="AN54" s="166"/>
      <c r="AO54" s="166"/>
      <c r="AP54" s="166"/>
      <c r="AQ54" s="166" t="s">
        <v>2</v>
      </c>
      <c r="AR54" s="166"/>
      <c r="AS54" s="166"/>
      <c r="AT54" s="166">
        <f>BZ29</f>
        <v>1</v>
      </c>
      <c r="AU54" s="166"/>
      <c r="AV54" s="166"/>
      <c r="AW54" s="167"/>
      <c r="AX54" s="165">
        <f>BR23</f>
        <v>0</v>
      </c>
      <c r="AY54" s="166"/>
      <c r="AZ54" s="166"/>
      <c r="BA54" s="166"/>
      <c r="BB54" s="166" t="s">
        <v>2</v>
      </c>
      <c r="BC54" s="166"/>
      <c r="BD54" s="166"/>
      <c r="BE54" s="166">
        <f>BZ23</f>
        <v>1</v>
      </c>
      <c r="BF54" s="166"/>
      <c r="BG54" s="166"/>
      <c r="BH54" s="167"/>
      <c r="BI54" s="165">
        <f>BR20</f>
        <v>0</v>
      </c>
      <c r="BJ54" s="166"/>
      <c r="BK54" s="166"/>
      <c r="BL54" s="166"/>
      <c r="BM54" s="166" t="s">
        <v>2</v>
      </c>
      <c r="BN54" s="166"/>
      <c r="BO54" s="166"/>
      <c r="BP54" s="166">
        <f>BZ20</f>
        <v>2</v>
      </c>
      <c r="BQ54" s="166"/>
      <c r="BR54" s="166"/>
      <c r="BS54" s="167"/>
      <c r="BT54" s="165">
        <f>BR42</f>
        <v>1</v>
      </c>
      <c r="BU54" s="166"/>
      <c r="BV54" s="166"/>
      <c r="BW54" s="166"/>
      <c r="BX54" s="166" t="s">
        <v>2</v>
      </c>
      <c r="BY54" s="166"/>
      <c r="BZ54" s="166"/>
      <c r="CA54" s="166">
        <f>BZ42</f>
        <v>0</v>
      </c>
      <c r="CB54" s="166"/>
      <c r="CC54" s="166"/>
      <c r="CD54" s="167"/>
      <c r="CE54" s="116"/>
      <c r="CF54" s="100"/>
    </row>
    <row r="55" spans="1:88" ht="11.25" customHeight="1" x14ac:dyDescent="0.25">
      <c r="A55" s="17"/>
      <c r="B55" s="115"/>
      <c r="C55" s="101" t="str">
        <f>" " &amp; $AM$8</f>
        <v xml:space="preserve"> Patrick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  <c r="Q55" s="165">
        <f>BR35</f>
        <v>0</v>
      </c>
      <c r="R55" s="166"/>
      <c r="S55" s="166"/>
      <c r="T55" s="166"/>
      <c r="U55" s="166" t="s">
        <v>2</v>
      </c>
      <c r="V55" s="166"/>
      <c r="W55" s="166"/>
      <c r="X55" s="166">
        <f>BZ35</f>
        <v>0</v>
      </c>
      <c r="Y55" s="166"/>
      <c r="Z55" s="166"/>
      <c r="AA55" s="167"/>
      <c r="AB55" s="165">
        <f>BR45</f>
        <v>3</v>
      </c>
      <c r="AC55" s="166"/>
      <c r="AD55" s="166"/>
      <c r="AE55" s="166"/>
      <c r="AF55" s="166" t="s">
        <v>2</v>
      </c>
      <c r="AG55" s="166"/>
      <c r="AH55" s="166"/>
      <c r="AI55" s="166">
        <f>BZ45</f>
        <v>1</v>
      </c>
      <c r="AJ55" s="166"/>
      <c r="AK55" s="166"/>
      <c r="AL55" s="167"/>
      <c r="AM55" s="73" t="s">
        <v>13</v>
      </c>
      <c r="AN55" s="74"/>
      <c r="AO55" s="74"/>
      <c r="AP55" s="74"/>
      <c r="AQ55" s="74"/>
      <c r="AR55" s="74"/>
      <c r="AS55" s="74"/>
      <c r="AT55" s="74"/>
      <c r="AU55" s="74"/>
      <c r="AV55" s="74"/>
      <c r="AW55" s="75"/>
      <c r="AX55" s="165">
        <f>BR17</f>
        <v>1</v>
      </c>
      <c r="AY55" s="166"/>
      <c r="AZ55" s="166"/>
      <c r="BA55" s="166"/>
      <c r="BB55" s="166" t="s">
        <v>2</v>
      </c>
      <c r="BC55" s="166"/>
      <c r="BD55" s="166"/>
      <c r="BE55" s="166">
        <f>BZ17</f>
        <v>0</v>
      </c>
      <c r="BF55" s="166"/>
      <c r="BG55" s="166"/>
      <c r="BH55" s="167"/>
      <c r="BI55" s="165">
        <f>BR27</f>
        <v>2</v>
      </c>
      <c r="BJ55" s="166"/>
      <c r="BK55" s="166"/>
      <c r="BL55" s="166"/>
      <c r="BM55" s="166" t="s">
        <v>2</v>
      </c>
      <c r="BN55" s="166"/>
      <c r="BO55" s="166"/>
      <c r="BP55" s="166">
        <f>BZ27</f>
        <v>0</v>
      </c>
      <c r="BQ55" s="166"/>
      <c r="BR55" s="166"/>
      <c r="BS55" s="167"/>
      <c r="BT55" s="165">
        <f>BR40</f>
        <v>2</v>
      </c>
      <c r="BU55" s="166"/>
      <c r="BV55" s="166"/>
      <c r="BW55" s="166"/>
      <c r="BX55" s="166" t="s">
        <v>2</v>
      </c>
      <c r="BY55" s="166"/>
      <c r="BZ55" s="166"/>
      <c r="CA55" s="166">
        <f>BZ40</f>
        <v>1</v>
      </c>
      <c r="CB55" s="166"/>
      <c r="CC55" s="166"/>
      <c r="CD55" s="167"/>
      <c r="CE55" s="116"/>
      <c r="CF55" s="100"/>
    </row>
    <row r="56" spans="1:88" ht="11.25" customHeight="1" x14ac:dyDescent="0.25">
      <c r="A56" s="17"/>
      <c r="B56" s="115"/>
      <c r="C56" s="101" t="str">
        <f>" " &amp; $AX$8</f>
        <v xml:space="preserve"> Schmiddi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165">
        <f>BR41</f>
        <v>1</v>
      </c>
      <c r="R56" s="166"/>
      <c r="S56" s="166"/>
      <c r="T56" s="166"/>
      <c r="U56" s="166" t="s">
        <v>2</v>
      </c>
      <c r="V56" s="166"/>
      <c r="W56" s="166"/>
      <c r="X56" s="166">
        <f>BZ41</f>
        <v>4</v>
      </c>
      <c r="Y56" s="166"/>
      <c r="Z56" s="166"/>
      <c r="AA56" s="167"/>
      <c r="AB56" s="165">
        <f>BR39</f>
        <v>2</v>
      </c>
      <c r="AC56" s="166"/>
      <c r="AD56" s="166"/>
      <c r="AE56" s="166"/>
      <c r="AF56" s="166" t="s">
        <v>2</v>
      </c>
      <c r="AG56" s="166"/>
      <c r="AH56" s="166"/>
      <c r="AI56" s="166">
        <f>BZ39</f>
        <v>3</v>
      </c>
      <c r="AJ56" s="166"/>
      <c r="AK56" s="166"/>
      <c r="AL56" s="167"/>
      <c r="AM56" s="165">
        <f>BR33</f>
        <v>2</v>
      </c>
      <c r="AN56" s="166"/>
      <c r="AO56" s="166"/>
      <c r="AP56" s="166"/>
      <c r="AQ56" s="166" t="s">
        <v>2</v>
      </c>
      <c r="AR56" s="166"/>
      <c r="AS56" s="166"/>
      <c r="AT56" s="166">
        <f>BZ33</f>
        <v>2</v>
      </c>
      <c r="AU56" s="166"/>
      <c r="AV56" s="166"/>
      <c r="AW56" s="167"/>
      <c r="AX56" s="73" t="s">
        <v>13</v>
      </c>
      <c r="AY56" s="74"/>
      <c r="AZ56" s="74"/>
      <c r="BA56" s="74"/>
      <c r="BB56" s="74"/>
      <c r="BC56" s="74"/>
      <c r="BD56" s="74"/>
      <c r="BE56" s="74"/>
      <c r="BF56" s="74"/>
      <c r="BG56" s="74"/>
      <c r="BH56" s="75"/>
      <c r="BI56" s="165">
        <f>BR30</f>
        <v>1</v>
      </c>
      <c r="BJ56" s="166"/>
      <c r="BK56" s="166"/>
      <c r="BL56" s="166"/>
      <c r="BM56" s="166" t="s">
        <v>2</v>
      </c>
      <c r="BN56" s="166"/>
      <c r="BO56" s="166"/>
      <c r="BP56" s="166">
        <f>BZ30</f>
        <v>1</v>
      </c>
      <c r="BQ56" s="166"/>
      <c r="BR56" s="166"/>
      <c r="BS56" s="167"/>
      <c r="BT56" s="165">
        <f>BR21</f>
        <v>2</v>
      </c>
      <c r="BU56" s="166"/>
      <c r="BV56" s="166"/>
      <c r="BW56" s="166"/>
      <c r="BX56" s="166" t="s">
        <v>2</v>
      </c>
      <c r="BY56" s="166"/>
      <c r="BZ56" s="166"/>
      <c r="CA56" s="166">
        <f>BZ21</f>
        <v>3</v>
      </c>
      <c r="CB56" s="166"/>
      <c r="CC56" s="166"/>
      <c r="CD56" s="167"/>
      <c r="CE56" s="116"/>
      <c r="CF56" s="100"/>
    </row>
    <row r="57" spans="1:88" ht="11.25" customHeight="1" x14ac:dyDescent="0.25">
      <c r="A57" s="17"/>
      <c r="B57" s="115"/>
      <c r="C57" s="101" t="str">
        <f>" " &amp; $BI$8</f>
        <v xml:space="preserve"> Ratze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3"/>
      <c r="Q57" s="165">
        <f>BR22</f>
        <v>1</v>
      </c>
      <c r="R57" s="166"/>
      <c r="S57" s="166"/>
      <c r="T57" s="166"/>
      <c r="U57" s="166" t="s">
        <v>2</v>
      </c>
      <c r="V57" s="166"/>
      <c r="W57" s="166"/>
      <c r="X57" s="166">
        <f>BZ22</f>
        <v>0</v>
      </c>
      <c r="Y57" s="166"/>
      <c r="Z57" s="166"/>
      <c r="AA57" s="167"/>
      <c r="AB57" s="165">
        <f>BR36</f>
        <v>2</v>
      </c>
      <c r="AC57" s="166"/>
      <c r="AD57" s="166"/>
      <c r="AE57" s="166"/>
      <c r="AF57" s="166" t="s">
        <v>2</v>
      </c>
      <c r="AG57" s="166"/>
      <c r="AH57" s="166"/>
      <c r="AI57" s="166">
        <f>BZ36</f>
        <v>3</v>
      </c>
      <c r="AJ57" s="166"/>
      <c r="AK57" s="166"/>
      <c r="AL57" s="167"/>
      <c r="AM57" s="165">
        <f>BR43</f>
        <v>2</v>
      </c>
      <c r="AN57" s="166"/>
      <c r="AO57" s="166"/>
      <c r="AP57" s="166"/>
      <c r="AQ57" s="166" t="s">
        <v>2</v>
      </c>
      <c r="AR57" s="166"/>
      <c r="AS57" s="166"/>
      <c r="AT57" s="166">
        <f>BZ43</f>
        <v>2</v>
      </c>
      <c r="AU57" s="166"/>
      <c r="AV57" s="166"/>
      <c r="AW57" s="167"/>
      <c r="AX57" s="165">
        <f>BR46</f>
        <v>3</v>
      </c>
      <c r="AY57" s="166"/>
      <c r="AZ57" s="166"/>
      <c r="BA57" s="166"/>
      <c r="BB57" s="166" t="s">
        <v>2</v>
      </c>
      <c r="BC57" s="166"/>
      <c r="BD57" s="166"/>
      <c r="BE57" s="166">
        <f>BZ46</f>
        <v>2</v>
      </c>
      <c r="BF57" s="166"/>
      <c r="BG57" s="166"/>
      <c r="BH57" s="167"/>
      <c r="BI57" s="73" t="s">
        <v>13</v>
      </c>
      <c r="BJ57" s="74"/>
      <c r="BK57" s="74"/>
      <c r="BL57" s="74"/>
      <c r="BM57" s="74"/>
      <c r="BN57" s="74"/>
      <c r="BO57" s="74"/>
      <c r="BP57" s="74"/>
      <c r="BQ57" s="74"/>
      <c r="BR57" s="74"/>
      <c r="BS57" s="75"/>
      <c r="BT57" s="165">
        <f>BR18</f>
        <v>0</v>
      </c>
      <c r="BU57" s="166"/>
      <c r="BV57" s="166"/>
      <c r="BW57" s="166"/>
      <c r="BX57" s="166" t="s">
        <v>2</v>
      </c>
      <c r="BY57" s="166"/>
      <c r="BZ57" s="166"/>
      <c r="CA57" s="166">
        <f>BZ18</f>
        <v>1</v>
      </c>
      <c r="CB57" s="166"/>
      <c r="CC57" s="166"/>
      <c r="CD57" s="167"/>
      <c r="CE57" s="116"/>
      <c r="CF57" s="100"/>
    </row>
    <row r="58" spans="1:88" ht="11.25" customHeight="1" x14ac:dyDescent="0.25">
      <c r="A58" s="17"/>
      <c r="B58" s="115"/>
      <c r="C58" s="101" t="str">
        <f>" " &amp; $BT$8</f>
        <v xml:space="preserve"> Jule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3"/>
      <c r="Q58" s="165">
        <f>BR28</f>
        <v>1</v>
      </c>
      <c r="R58" s="166"/>
      <c r="S58" s="166"/>
      <c r="T58" s="166"/>
      <c r="U58" s="166" t="s">
        <v>2</v>
      </c>
      <c r="V58" s="166"/>
      <c r="W58" s="166"/>
      <c r="X58" s="166">
        <f>BZ28</f>
        <v>0</v>
      </c>
      <c r="Y58" s="166"/>
      <c r="Z58" s="166"/>
      <c r="AA58" s="167"/>
      <c r="AB58" s="165">
        <f>BR26</f>
        <v>0</v>
      </c>
      <c r="AC58" s="166"/>
      <c r="AD58" s="166"/>
      <c r="AE58" s="166"/>
      <c r="AF58" s="166" t="s">
        <v>2</v>
      </c>
      <c r="AG58" s="166"/>
      <c r="AH58" s="166"/>
      <c r="AI58" s="166">
        <f>BZ26</f>
        <v>2</v>
      </c>
      <c r="AJ58" s="166"/>
      <c r="AK58" s="166"/>
      <c r="AL58" s="167"/>
      <c r="AM58" s="165">
        <f>BR24</f>
        <v>1</v>
      </c>
      <c r="AN58" s="166"/>
      <c r="AO58" s="166"/>
      <c r="AP58" s="166"/>
      <c r="AQ58" s="166" t="s">
        <v>2</v>
      </c>
      <c r="AR58" s="166"/>
      <c r="AS58" s="166"/>
      <c r="AT58" s="166">
        <f>BZ24</f>
        <v>1</v>
      </c>
      <c r="AU58" s="166"/>
      <c r="AV58" s="166"/>
      <c r="AW58" s="167"/>
      <c r="AX58" s="165">
        <f>BR37</f>
        <v>0</v>
      </c>
      <c r="AY58" s="166"/>
      <c r="AZ58" s="166"/>
      <c r="BA58" s="166"/>
      <c r="BB58" s="166" t="s">
        <v>2</v>
      </c>
      <c r="BC58" s="166"/>
      <c r="BD58" s="166"/>
      <c r="BE58" s="166">
        <f>BZ37</f>
        <v>1</v>
      </c>
      <c r="BF58" s="166"/>
      <c r="BG58" s="166"/>
      <c r="BH58" s="167"/>
      <c r="BI58" s="165">
        <f>BR34</f>
        <v>0</v>
      </c>
      <c r="BJ58" s="166"/>
      <c r="BK58" s="166"/>
      <c r="BL58" s="166"/>
      <c r="BM58" s="166" t="s">
        <v>2</v>
      </c>
      <c r="BN58" s="166"/>
      <c r="BO58" s="166"/>
      <c r="BP58" s="166">
        <f>BZ34</f>
        <v>1</v>
      </c>
      <c r="BQ58" s="166"/>
      <c r="BR58" s="166"/>
      <c r="BS58" s="167"/>
      <c r="BT58" s="73" t="s">
        <v>13</v>
      </c>
      <c r="BU58" s="74"/>
      <c r="BV58" s="74"/>
      <c r="BW58" s="74"/>
      <c r="BX58" s="74"/>
      <c r="BY58" s="74"/>
      <c r="BZ58" s="74"/>
      <c r="CA58" s="74"/>
      <c r="CB58" s="74"/>
      <c r="CC58" s="74"/>
      <c r="CD58" s="75"/>
      <c r="CE58" s="116"/>
      <c r="CF58" s="100"/>
    </row>
    <row r="59" spans="1:88" ht="7.5" customHeight="1" x14ac:dyDescent="0.25">
      <c r="A59" s="17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00"/>
    </row>
    <row r="60" spans="1:88" ht="11.25" hidden="1" customHeight="1" x14ac:dyDescent="0.25">
      <c r="A60" s="17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00"/>
    </row>
    <row r="61" spans="1:88" ht="7.5" hidden="1" customHeight="1" x14ac:dyDescent="0.25">
      <c r="A61" s="17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4"/>
      <c r="CF61" s="100"/>
    </row>
    <row r="62" spans="1:88" s="13" customFormat="1" ht="15" hidden="1" customHeight="1" x14ac:dyDescent="0.25">
      <c r="A62" s="17"/>
      <c r="B62" s="115"/>
      <c r="C62" s="86" t="s">
        <v>14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8"/>
      <c r="CE62" s="116"/>
      <c r="CF62" s="100"/>
      <c r="CG62" s="2"/>
      <c r="CH62" s="2"/>
      <c r="CI62" s="2"/>
      <c r="CJ62" s="2"/>
    </row>
    <row r="63" spans="1:88" ht="7.5" hidden="1" customHeight="1" x14ac:dyDescent="0.25">
      <c r="A63" s="17"/>
      <c r="B63" s="115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116"/>
      <c r="CF63" s="100"/>
    </row>
    <row r="64" spans="1:88" s="9" customFormat="1" ht="11.25" hidden="1" customHeight="1" x14ac:dyDescent="0.25">
      <c r="A64" s="17"/>
      <c r="B64" s="115"/>
      <c r="C64" s="117" t="s">
        <v>15</v>
      </c>
      <c r="D64" s="117"/>
      <c r="E64" s="117"/>
      <c r="F64" s="117"/>
      <c r="G64" s="117"/>
      <c r="H64" s="101" t="str">
        <f>" Spieler"</f>
        <v xml:space="preserve"> Spieler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17" t="s">
        <v>16</v>
      </c>
      <c r="U64" s="117"/>
      <c r="V64" s="117"/>
      <c r="W64" s="117"/>
      <c r="X64" s="117"/>
      <c r="Y64" s="73"/>
      <c r="Z64" s="118" t="s">
        <v>17</v>
      </c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 t="s">
        <v>18</v>
      </c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75" t="s">
        <v>19</v>
      </c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 t="s">
        <v>20</v>
      </c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73"/>
      <c r="BS64" s="120" t="s">
        <v>21</v>
      </c>
      <c r="BT64" s="117"/>
      <c r="BU64" s="117"/>
      <c r="BV64" s="117"/>
      <c r="BW64" s="117"/>
      <c r="BX64" s="73" t="s">
        <v>22</v>
      </c>
      <c r="BY64" s="74"/>
      <c r="BZ64" s="74"/>
      <c r="CA64" s="74"/>
      <c r="CB64" s="96" t="s">
        <v>56</v>
      </c>
      <c r="CC64" s="74"/>
      <c r="CD64" s="75"/>
      <c r="CE64" s="116"/>
      <c r="CF64" s="100"/>
    </row>
    <row r="65" spans="1:88" ht="11.25" hidden="1" customHeight="1" x14ac:dyDescent="0.25">
      <c r="A65" s="17"/>
      <c r="B65" s="115"/>
      <c r="C65" s="105">
        <f t="shared" ref="C65:C70" si="14">RANK($BX65,$BX$65:$BX$70,0)</f>
        <v>5</v>
      </c>
      <c r="D65" s="105"/>
      <c r="E65" s="105"/>
      <c r="F65" s="105"/>
      <c r="G65" s="105"/>
      <c r="H65" s="168" t="str">
        <f>" " &amp; $Q$8</f>
        <v xml:space="preserve"> Christoph</v>
      </c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05">
        <f>CG16+CG19+CG22+CG25+CG28+CG32+CG35+CG38+CG41+CG44</f>
        <v>10</v>
      </c>
      <c r="U65" s="105"/>
      <c r="V65" s="105"/>
      <c r="W65" s="105"/>
      <c r="X65" s="105"/>
      <c r="Y65" s="92"/>
      <c r="Z65" s="109">
        <f>CH16+CH19+CJ22+CH25+CJ28+CJ32+CJ35+CH38+CJ41+CH44</f>
        <v>3</v>
      </c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>
        <f>CI16+CI19+CI22+CI25+CI28+CI32+CI35+CI38+CI41+CI44</f>
        <v>2</v>
      </c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94">
        <f>CJ16+CJ19+CH22+CJ25+CH28+CH32+CH35+CJ38+CH41+CJ44</f>
        <v>5</v>
      </c>
      <c r="AW65" s="93"/>
      <c r="AX65" s="93"/>
      <c r="AY65" s="93"/>
      <c r="AZ65" s="93"/>
      <c r="BA65" s="93"/>
      <c r="BB65" s="93"/>
      <c r="BC65" s="93"/>
      <c r="BD65" s="93"/>
      <c r="BE65" s="93"/>
      <c r="BF65" s="95"/>
      <c r="BG65" s="92">
        <f>BR16+BR19+BZ22+BR25+BZ28+BZ32+BZ35+BR38+BZ41+BR44</f>
        <v>13</v>
      </c>
      <c r="BH65" s="93"/>
      <c r="BI65" s="93"/>
      <c r="BJ65" s="93"/>
      <c r="BK65" s="93"/>
      <c r="BL65" s="95" t="s">
        <v>2</v>
      </c>
      <c r="BM65" s="92"/>
      <c r="BN65" s="93">
        <f>BZ16+BZ19+BR22+BZ25+BR28+BR32+BR35+BZ38+BR41+BZ44</f>
        <v>10</v>
      </c>
      <c r="BO65" s="93"/>
      <c r="BP65" s="93"/>
      <c r="BQ65" s="93"/>
      <c r="BR65" s="111"/>
      <c r="BS65" s="104">
        <f t="shared" ref="BS65:BS70" si="15">BG65-BN65</f>
        <v>3</v>
      </c>
      <c r="BT65" s="105"/>
      <c r="BU65" s="105"/>
      <c r="BV65" s="105"/>
      <c r="BW65" s="105"/>
      <c r="BX65" s="92">
        <f t="shared" ref="BX65" si="16">(Z65*3)+AK65</f>
        <v>11</v>
      </c>
      <c r="BY65" s="93"/>
      <c r="BZ65" s="93"/>
      <c r="CA65" s="93"/>
      <c r="CB65" s="94">
        <f t="shared" ref="CB65:CB70" si="17">BX65+ROW()/1000</f>
        <v>11.065</v>
      </c>
      <c r="CC65" s="93"/>
      <c r="CD65" s="95"/>
      <c r="CE65" s="116"/>
      <c r="CF65" s="100"/>
      <c r="CG65" s="8"/>
      <c r="CH65" s="8"/>
      <c r="CI65" s="8"/>
      <c r="CJ65" s="8"/>
    </row>
    <row r="66" spans="1:88" ht="11.25" hidden="1" customHeight="1" x14ac:dyDescent="0.25">
      <c r="A66" s="17"/>
      <c r="B66" s="115"/>
      <c r="C66" s="105">
        <f t="shared" si="14"/>
        <v>3</v>
      </c>
      <c r="D66" s="105"/>
      <c r="E66" s="105"/>
      <c r="F66" s="105"/>
      <c r="G66" s="105"/>
      <c r="H66" s="168" t="str">
        <f>" " &amp; $AB$8</f>
        <v xml:space="preserve"> Markus</v>
      </c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05">
        <f>CG16+CG20+CG23+CG26+CG29+CG32+CG36+CG39+CG42+CG45</f>
        <v>10</v>
      </c>
      <c r="U66" s="105"/>
      <c r="V66" s="105"/>
      <c r="W66" s="105"/>
      <c r="X66" s="105"/>
      <c r="Y66" s="92"/>
      <c r="Z66" s="92">
        <f>CJ16+CH20+CH23+CJ26+CH29+CH32+CJ36+CJ39+CH42+CJ45</f>
        <v>5</v>
      </c>
      <c r="AA66" s="93"/>
      <c r="AB66" s="93"/>
      <c r="AC66" s="93"/>
      <c r="AD66" s="93"/>
      <c r="AE66" s="93"/>
      <c r="AF66" s="93"/>
      <c r="AG66" s="93"/>
      <c r="AH66" s="93"/>
      <c r="AI66" s="93"/>
      <c r="AJ66" s="111"/>
      <c r="AK66" s="94">
        <f>CI16+CI20+CI23+CI26+CI29+CI32+CI36+CI39+CI42+CI45</f>
        <v>1</v>
      </c>
      <c r="AL66" s="93"/>
      <c r="AM66" s="93"/>
      <c r="AN66" s="93"/>
      <c r="AO66" s="93"/>
      <c r="AP66" s="93"/>
      <c r="AQ66" s="93"/>
      <c r="AR66" s="93"/>
      <c r="AS66" s="93"/>
      <c r="AT66" s="93"/>
      <c r="AU66" s="111"/>
      <c r="AV66" s="94">
        <f>CH16+CJ20+CJ23+CH26+CJ29+CJ32+CH36+CH39+CJ42+CH45</f>
        <v>4</v>
      </c>
      <c r="AW66" s="93"/>
      <c r="AX66" s="93"/>
      <c r="AY66" s="93"/>
      <c r="AZ66" s="93"/>
      <c r="BA66" s="93"/>
      <c r="BB66" s="93"/>
      <c r="BC66" s="93"/>
      <c r="BD66" s="93"/>
      <c r="BE66" s="93"/>
      <c r="BF66" s="95"/>
      <c r="BG66" s="92">
        <f>BZ16+BR20+BR23+BZ26+BR29+BR32+BZ36+BZ39+BR42+BZ45</f>
        <v>14</v>
      </c>
      <c r="BH66" s="93"/>
      <c r="BI66" s="93"/>
      <c r="BJ66" s="93"/>
      <c r="BK66" s="93"/>
      <c r="BL66" s="95" t="s">
        <v>2</v>
      </c>
      <c r="BM66" s="92"/>
      <c r="BN66" s="93">
        <f>BR16+BZ20+BZ23+BR26+BZ29+BZ32+BR36+BR39+BZ42+BR45</f>
        <v>15</v>
      </c>
      <c r="BO66" s="93"/>
      <c r="BP66" s="93"/>
      <c r="BQ66" s="93"/>
      <c r="BR66" s="111"/>
      <c r="BS66" s="104">
        <f t="shared" si="15"/>
        <v>-1</v>
      </c>
      <c r="BT66" s="105"/>
      <c r="BU66" s="105"/>
      <c r="BV66" s="105"/>
      <c r="BW66" s="105"/>
      <c r="BX66" s="92">
        <f t="shared" ref="BX66:BX70" si="18">(Z66*3)+AK66</f>
        <v>16</v>
      </c>
      <c r="BY66" s="93"/>
      <c r="BZ66" s="93"/>
      <c r="CA66" s="93"/>
      <c r="CB66" s="94">
        <f t="shared" si="17"/>
        <v>16.065999999999999</v>
      </c>
      <c r="CC66" s="93"/>
      <c r="CD66" s="95"/>
      <c r="CE66" s="116"/>
      <c r="CF66" s="100"/>
      <c r="CG66" s="8"/>
      <c r="CH66" s="8"/>
      <c r="CI66" s="8"/>
      <c r="CJ66" s="8"/>
    </row>
    <row r="67" spans="1:88" ht="11.25" hidden="1" customHeight="1" x14ac:dyDescent="0.25">
      <c r="A67" s="17"/>
      <c r="B67" s="115"/>
      <c r="C67" s="105">
        <f t="shared" si="14"/>
        <v>1</v>
      </c>
      <c r="D67" s="105"/>
      <c r="E67" s="105"/>
      <c r="F67" s="105"/>
      <c r="G67" s="105"/>
      <c r="H67" s="168" t="str">
        <f>" " &amp; $AM$8</f>
        <v xml:space="preserve"> Patrick</v>
      </c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05">
        <f>CG17+CG19+CG24+CG27+CG29+CG33+CG35+CG40+CG43+CG45</f>
        <v>10</v>
      </c>
      <c r="U67" s="105"/>
      <c r="V67" s="105"/>
      <c r="W67" s="105"/>
      <c r="X67" s="105"/>
      <c r="Y67" s="92"/>
      <c r="Z67" s="92">
        <f>CH17+CJ19+CJ24+CH27+CJ29+CJ33+CH35+CH40+CJ43+CH45</f>
        <v>5</v>
      </c>
      <c r="AA67" s="93"/>
      <c r="AB67" s="93"/>
      <c r="AC67" s="93"/>
      <c r="AD67" s="93"/>
      <c r="AE67" s="93"/>
      <c r="AF67" s="93"/>
      <c r="AG67" s="93"/>
      <c r="AH67" s="93"/>
      <c r="AI67" s="93"/>
      <c r="AJ67" s="111"/>
      <c r="AK67" s="94">
        <f>CI17+CI19+CI24+CI27+CI29+CI33+CI35+CI40+CI43+CI45</f>
        <v>4</v>
      </c>
      <c r="AL67" s="93"/>
      <c r="AM67" s="93"/>
      <c r="AN67" s="93"/>
      <c r="AO67" s="93"/>
      <c r="AP67" s="93"/>
      <c r="AQ67" s="93"/>
      <c r="AR67" s="93"/>
      <c r="AS67" s="93"/>
      <c r="AT67" s="93"/>
      <c r="AU67" s="111"/>
      <c r="AV67" s="94">
        <f>CJ17+CH19+CH24+CJ27+CH29+CH33+CJ35+CJ40+CH43+CJ45</f>
        <v>1</v>
      </c>
      <c r="AW67" s="93"/>
      <c r="AX67" s="93"/>
      <c r="AY67" s="93"/>
      <c r="AZ67" s="93"/>
      <c r="BA67" s="93"/>
      <c r="BB67" s="93"/>
      <c r="BC67" s="93"/>
      <c r="BD67" s="93"/>
      <c r="BE67" s="93"/>
      <c r="BF67" s="95"/>
      <c r="BG67" s="92">
        <f>BR17+BZ19+BZ24+BR27+BZ29+BZ33+BR35+BR40+BZ43+BR45</f>
        <v>16</v>
      </c>
      <c r="BH67" s="93"/>
      <c r="BI67" s="93"/>
      <c r="BJ67" s="93"/>
      <c r="BK67" s="93"/>
      <c r="BL67" s="95" t="s">
        <v>2</v>
      </c>
      <c r="BM67" s="92"/>
      <c r="BN67" s="93">
        <f>BZ17+BR19+BR24+BZ27+BR29+BR33+BZ35+BZ40+BR43+BZ45</f>
        <v>10</v>
      </c>
      <c r="BO67" s="93"/>
      <c r="BP67" s="93"/>
      <c r="BQ67" s="93"/>
      <c r="BR67" s="111"/>
      <c r="BS67" s="104">
        <f t="shared" si="15"/>
        <v>6</v>
      </c>
      <c r="BT67" s="105"/>
      <c r="BU67" s="105"/>
      <c r="BV67" s="105"/>
      <c r="BW67" s="105"/>
      <c r="BX67" s="92">
        <f t="shared" si="18"/>
        <v>19</v>
      </c>
      <c r="BY67" s="93"/>
      <c r="BZ67" s="93"/>
      <c r="CA67" s="93"/>
      <c r="CB67" s="94">
        <f t="shared" si="17"/>
        <v>19.067</v>
      </c>
      <c r="CC67" s="93"/>
      <c r="CD67" s="95"/>
      <c r="CE67" s="116"/>
      <c r="CF67" s="100"/>
      <c r="CG67" s="8"/>
      <c r="CH67" s="8"/>
      <c r="CI67" s="8"/>
      <c r="CJ67" s="8"/>
    </row>
    <row r="68" spans="1:88" ht="11.25" hidden="1" customHeight="1" x14ac:dyDescent="0.25">
      <c r="A68" s="17"/>
      <c r="B68" s="115"/>
      <c r="C68" s="105">
        <f t="shared" si="14"/>
        <v>6</v>
      </c>
      <c r="D68" s="105"/>
      <c r="E68" s="105"/>
      <c r="F68" s="105"/>
      <c r="G68" s="105"/>
      <c r="H68" s="168" t="str">
        <f>" " &amp; $AX$8</f>
        <v xml:space="preserve"> Schmiddi</v>
      </c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05">
        <f>CG17+CG21+CG23+CG25+CG30+CG33+CG37+CG39+CG41+CG46</f>
        <v>10</v>
      </c>
      <c r="U68" s="105"/>
      <c r="V68" s="105"/>
      <c r="W68" s="105"/>
      <c r="X68" s="105"/>
      <c r="Y68" s="92"/>
      <c r="Z68" s="92">
        <f>CJ17+CH21+CJ23+CJ25+CH30+CH33+CJ37+CH39+CH41+CJ46</f>
        <v>2</v>
      </c>
      <c r="AA68" s="93"/>
      <c r="AB68" s="93"/>
      <c r="AC68" s="93"/>
      <c r="AD68" s="93"/>
      <c r="AE68" s="93"/>
      <c r="AF68" s="93"/>
      <c r="AG68" s="93"/>
      <c r="AH68" s="93"/>
      <c r="AI68" s="93"/>
      <c r="AJ68" s="111"/>
      <c r="AK68" s="94">
        <f>CI17+CI21+CI23+CI25+CI30+CI33+CI37+CI39+CI41+CI46</f>
        <v>2</v>
      </c>
      <c r="AL68" s="93"/>
      <c r="AM68" s="93"/>
      <c r="AN68" s="93"/>
      <c r="AO68" s="93"/>
      <c r="AP68" s="93"/>
      <c r="AQ68" s="93"/>
      <c r="AR68" s="93"/>
      <c r="AS68" s="93"/>
      <c r="AT68" s="93"/>
      <c r="AU68" s="111"/>
      <c r="AV68" s="94">
        <f>CH17+CJ21+CH23+CH25+CJ30+CJ33+CH37+CJ39+CJ41+CH46</f>
        <v>6</v>
      </c>
      <c r="AW68" s="93"/>
      <c r="AX68" s="93"/>
      <c r="AY68" s="93"/>
      <c r="AZ68" s="93"/>
      <c r="BA68" s="93"/>
      <c r="BB68" s="93"/>
      <c r="BC68" s="93"/>
      <c r="BD68" s="93"/>
      <c r="BE68" s="93"/>
      <c r="BF68" s="95"/>
      <c r="BG68" s="92">
        <f>BZ17+BR21+BZ23+BZ25+BR30+BR33+BZ37+BR39+BR41+BZ46</f>
        <v>12</v>
      </c>
      <c r="BH68" s="93"/>
      <c r="BI68" s="93"/>
      <c r="BJ68" s="93"/>
      <c r="BK68" s="93"/>
      <c r="BL68" s="95" t="s">
        <v>2</v>
      </c>
      <c r="BM68" s="92"/>
      <c r="BN68" s="93">
        <f>BR17+BZ21+BR23+BR25+BZ30+BZ33+BR37+BZ39+BZ41+BR46</f>
        <v>21</v>
      </c>
      <c r="BO68" s="93"/>
      <c r="BP68" s="93"/>
      <c r="BQ68" s="93"/>
      <c r="BR68" s="111"/>
      <c r="BS68" s="104">
        <f t="shared" si="15"/>
        <v>-9</v>
      </c>
      <c r="BT68" s="105"/>
      <c r="BU68" s="105"/>
      <c r="BV68" s="105"/>
      <c r="BW68" s="105"/>
      <c r="BX68" s="92">
        <f t="shared" si="18"/>
        <v>8</v>
      </c>
      <c r="BY68" s="93"/>
      <c r="BZ68" s="93"/>
      <c r="CA68" s="93"/>
      <c r="CB68" s="94">
        <f t="shared" si="17"/>
        <v>8.0679999999999996</v>
      </c>
      <c r="CC68" s="93"/>
      <c r="CD68" s="95"/>
      <c r="CE68" s="116"/>
      <c r="CF68" s="100"/>
      <c r="CG68" s="8"/>
      <c r="CH68" s="8"/>
      <c r="CI68" s="8"/>
      <c r="CJ68" s="8"/>
    </row>
    <row r="69" spans="1:88" ht="11.25" hidden="1" customHeight="1" x14ac:dyDescent="0.25">
      <c r="A69" s="17"/>
      <c r="B69" s="115"/>
      <c r="C69" s="105">
        <f t="shared" si="14"/>
        <v>2</v>
      </c>
      <c r="D69" s="105"/>
      <c r="E69" s="105"/>
      <c r="F69" s="105"/>
      <c r="G69" s="105"/>
      <c r="H69" s="168" t="str">
        <f>" " &amp; $BI$8</f>
        <v xml:space="preserve"> Ratze</v>
      </c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05">
        <f>CG18+CG20+CG22+CG27+CG30+CG34+CG36+CG38+CG43+CG46</f>
        <v>10</v>
      </c>
      <c r="U69" s="105"/>
      <c r="V69" s="105"/>
      <c r="W69" s="105"/>
      <c r="X69" s="105"/>
      <c r="Y69" s="92"/>
      <c r="Z69" s="92">
        <f>CH18+CJ20+CH22+CJ27+CJ30+CJ34+CH36+CJ38+CH43+CH46</f>
        <v>5</v>
      </c>
      <c r="AA69" s="93"/>
      <c r="AB69" s="93"/>
      <c r="AC69" s="93"/>
      <c r="AD69" s="93"/>
      <c r="AE69" s="93"/>
      <c r="AF69" s="93"/>
      <c r="AG69" s="93"/>
      <c r="AH69" s="93"/>
      <c r="AI69" s="93"/>
      <c r="AJ69" s="111"/>
      <c r="AK69" s="94">
        <f>CI18+CI20+CI22+CI27+CI30+CI34+CI36+CI38+CI43+CI46</f>
        <v>2</v>
      </c>
      <c r="AL69" s="93"/>
      <c r="AM69" s="93"/>
      <c r="AN69" s="93"/>
      <c r="AO69" s="93"/>
      <c r="AP69" s="93"/>
      <c r="AQ69" s="93"/>
      <c r="AR69" s="93"/>
      <c r="AS69" s="93"/>
      <c r="AT69" s="93"/>
      <c r="AU69" s="111"/>
      <c r="AV69" s="94">
        <f>CJ18+CH20+CJ22+CH27+CH30+CH34+CJ36+CH38+CJ43+CJ46</f>
        <v>3</v>
      </c>
      <c r="AW69" s="93"/>
      <c r="AX69" s="93"/>
      <c r="AY69" s="93"/>
      <c r="AZ69" s="93"/>
      <c r="BA69" s="93"/>
      <c r="BB69" s="93"/>
      <c r="BC69" s="93"/>
      <c r="BD69" s="93"/>
      <c r="BE69" s="93"/>
      <c r="BF69" s="95"/>
      <c r="BG69" s="92">
        <f>BR18+BZ20+BR22+BZ27+BZ30+BZ34+BR36+BZ38+BR43+BR46</f>
        <v>14</v>
      </c>
      <c r="BH69" s="93"/>
      <c r="BI69" s="93"/>
      <c r="BJ69" s="93"/>
      <c r="BK69" s="93"/>
      <c r="BL69" s="95" t="s">
        <v>2</v>
      </c>
      <c r="BM69" s="92"/>
      <c r="BN69" s="93">
        <f>BZ18+BR20+BZ22+BR27+BR30+BR34+BZ36+BR38+BZ43+BZ46</f>
        <v>11</v>
      </c>
      <c r="BO69" s="93"/>
      <c r="BP69" s="93"/>
      <c r="BQ69" s="93"/>
      <c r="BR69" s="111"/>
      <c r="BS69" s="104">
        <f t="shared" si="15"/>
        <v>3</v>
      </c>
      <c r="BT69" s="105"/>
      <c r="BU69" s="105"/>
      <c r="BV69" s="105"/>
      <c r="BW69" s="105"/>
      <c r="BX69" s="92">
        <f t="shared" si="18"/>
        <v>17</v>
      </c>
      <c r="BY69" s="93"/>
      <c r="BZ69" s="93"/>
      <c r="CA69" s="93"/>
      <c r="CB69" s="94">
        <f t="shared" si="17"/>
        <v>17.068999999999999</v>
      </c>
      <c r="CC69" s="93"/>
      <c r="CD69" s="95"/>
      <c r="CE69" s="116"/>
      <c r="CF69" s="100"/>
      <c r="CG69" s="8"/>
      <c r="CH69" s="8"/>
      <c r="CI69" s="8"/>
      <c r="CJ69" s="8"/>
    </row>
    <row r="70" spans="1:88" ht="11.25" hidden="1" customHeight="1" x14ac:dyDescent="0.25">
      <c r="A70" s="17"/>
      <c r="B70" s="115"/>
      <c r="C70" s="105">
        <f t="shared" si="14"/>
        <v>4</v>
      </c>
      <c r="D70" s="105"/>
      <c r="E70" s="105"/>
      <c r="F70" s="105"/>
      <c r="G70" s="105"/>
      <c r="H70" s="168" t="str">
        <f>" " &amp; BT8</f>
        <v xml:space="preserve"> Jule</v>
      </c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05">
        <f>CG18+CG21+CG24+CG26+CG28+CG34+CG37+CG40+CG42+CG44</f>
        <v>10</v>
      </c>
      <c r="U70" s="105"/>
      <c r="V70" s="105"/>
      <c r="W70" s="105"/>
      <c r="X70" s="105"/>
      <c r="Y70" s="92"/>
      <c r="Z70" s="92">
        <f>CJ18+CJ21+CH24+CH26+CH28+CH34+CH37+CJ40+CJ42+CJ44</f>
        <v>4</v>
      </c>
      <c r="AA70" s="93"/>
      <c r="AB70" s="93"/>
      <c r="AC70" s="93"/>
      <c r="AD70" s="93"/>
      <c r="AE70" s="93"/>
      <c r="AF70" s="93"/>
      <c r="AG70" s="93"/>
      <c r="AH70" s="93"/>
      <c r="AI70" s="93"/>
      <c r="AJ70" s="111"/>
      <c r="AK70" s="94">
        <f>CI18+CI21+CI24+CI26+CI28+CI34+CI37+CI40+CI42+CI44</f>
        <v>1</v>
      </c>
      <c r="AL70" s="93"/>
      <c r="AM70" s="93"/>
      <c r="AN70" s="93"/>
      <c r="AO70" s="93"/>
      <c r="AP70" s="93"/>
      <c r="AQ70" s="93"/>
      <c r="AR70" s="93"/>
      <c r="AS70" s="93"/>
      <c r="AT70" s="93"/>
      <c r="AU70" s="111"/>
      <c r="AV70" s="94">
        <f>CH18+CH21+CJ24+CJ26+CJ28+CJ34+CJ37+CH40+CH42+CH44</f>
        <v>5</v>
      </c>
      <c r="AW70" s="93"/>
      <c r="AX70" s="93"/>
      <c r="AY70" s="93"/>
      <c r="AZ70" s="93"/>
      <c r="BA70" s="93"/>
      <c r="BB70" s="93"/>
      <c r="BC70" s="93"/>
      <c r="BD70" s="93"/>
      <c r="BE70" s="93"/>
      <c r="BF70" s="95"/>
      <c r="BG70" s="92">
        <f>BZ18+BZ21+BR24+BR26+BR28+BR34+BR37+BZ40+BZ42+BZ44</f>
        <v>8</v>
      </c>
      <c r="BH70" s="93"/>
      <c r="BI70" s="93"/>
      <c r="BJ70" s="93"/>
      <c r="BK70" s="93"/>
      <c r="BL70" s="95" t="s">
        <v>2</v>
      </c>
      <c r="BM70" s="92"/>
      <c r="BN70" s="93">
        <f>BR18+BR21+BZ24+BZ26+BZ28+BZ34+BZ37+BR40+BR42+BR44</f>
        <v>10</v>
      </c>
      <c r="BO70" s="93"/>
      <c r="BP70" s="93"/>
      <c r="BQ70" s="93"/>
      <c r="BR70" s="111"/>
      <c r="BS70" s="104">
        <f t="shared" si="15"/>
        <v>-2</v>
      </c>
      <c r="BT70" s="105"/>
      <c r="BU70" s="105"/>
      <c r="BV70" s="105"/>
      <c r="BW70" s="105"/>
      <c r="BX70" s="92">
        <f t="shared" si="18"/>
        <v>13</v>
      </c>
      <c r="BY70" s="93"/>
      <c r="BZ70" s="93"/>
      <c r="CA70" s="93"/>
      <c r="CB70" s="94">
        <f t="shared" si="17"/>
        <v>13.07</v>
      </c>
      <c r="CC70" s="93"/>
      <c r="CD70" s="95"/>
      <c r="CE70" s="116"/>
      <c r="CF70" s="100"/>
      <c r="CG70" s="8"/>
      <c r="CH70" s="8"/>
      <c r="CI70" s="8"/>
      <c r="CJ70" s="8"/>
    </row>
    <row r="71" spans="1:88" ht="7.5" hidden="1" customHeight="1" x14ac:dyDescent="0.25">
      <c r="A71" s="17"/>
      <c r="B71" s="97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9"/>
      <c r="CF71" s="100"/>
      <c r="CG71" s="8"/>
      <c r="CH71" s="8"/>
      <c r="CI71" s="8"/>
      <c r="CJ71" s="8"/>
    </row>
    <row r="72" spans="1:88" ht="11.25" customHeight="1" x14ac:dyDescent="0.25">
      <c r="A72" s="17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00"/>
    </row>
    <row r="73" spans="1:88" ht="7.5" customHeight="1" x14ac:dyDescent="0.25">
      <c r="A73" s="17"/>
      <c r="B73" s="113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4"/>
      <c r="CF73" s="100"/>
    </row>
    <row r="74" spans="1:88" s="13" customFormat="1" ht="15" customHeight="1" x14ac:dyDescent="0.25">
      <c r="A74" s="17"/>
      <c r="B74" s="115"/>
      <c r="C74" s="86" t="s">
        <v>14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8"/>
      <c r="CE74" s="116"/>
      <c r="CF74" s="100"/>
      <c r="CG74" s="2"/>
      <c r="CH74" s="2"/>
      <c r="CI74" s="2"/>
      <c r="CJ74" s="2"/>
    </row>
    <row r="75" spans="1:88" ht="7.5" customHeight="1" x14ac:dyDescent="0.25">
      <c r="A75" s="17"/>
      <c r="B75" s="115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116"/>
      <c r="CF75" s="100"/>
    </row>
    <row r="76" spans="1:88" s="9" customFormat="1" ht="11.25" customHeight="1" x14ac:dyDescent="0.25">
      <c r="A76" s="17"/>
      <c r="B76" s="115"/>
      <c r="C76" s="117" t="s">
        <v>15</v>
      </c>
      <c r="D76" s="117"/>
      <c r="E76" s="117"/>
      <c r="F76" s="117"/>
      <c r="G76" s="117"/>
      <c r="H76" s="101" t="str">
        <f>" Spieler"</f>
        <v xml:space="preserve"> Spieler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3"/>
      <c r="T76" s="117" t="s">
        <v>16</v>
      </c>
      <c r="U76" s="117"/>
      <c r="V76" s="117"/>
      <c r="W76" s="117"/>
      <c r="X76" s="117"/>
      <c r="Y76" s="73"/>
      <c r="Z76" s="118" t="s">
        <v>17</v>
      </c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 t="s">
        <v>18</v>
      </c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75" t="s">
        <v>19</v>
      </c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 t="s">
        <v>20</v>
      </c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73"/>
      <c r="BS76" s="120" t="s">
        <v>21</v>
      </c>
      <c r="BT76" s="117"/>
      <c r="BU76" s="117"/>
      <c r="BV76" s="117"/>
      <c r="BW76" s="117"/>
      <c r="BX76" s="117" t="s">
        <v>22</v>
      </c>
      <c r="BY76" s="117"/>
      <c r="BZ76" s="117"/>
      <c r="CA76" s="117"/>
      <c r="CB76" s="117"/>
      <c r="CC76" s="117"/>
      <c r="CD76" s="117"/>
      <c r="CE76" s="116"/>
      <c r="CF76" s="100"/>
    </row>
    <row r="77" spans="1:88" ht="11.25" customHeight="1" x14ac:dyDescent="0.25">
      <c r="A77" s="17"/>
      <c r="B77" s="115"/>
      <c r="C77" s="105">
        <f t="shared" ref="C77:C82" si="19">INDEX($C$65:$C$70,MATCH(LARGE($CB$65:$CB$70,ROW(A1)),$CB$65:$CB$70,0),1)</f>
        <v>1</v>
      </c>
      <c r="D77" s="105"/>
      <c r="E77" s="105"/>
      <c r="F77" s="105"/>
      <c r="G77" s="105"/>
      <c r="H77" s="106" t="str">
        <f t="shared" ref="H77:H82" si="20">" " &amp; INDEX($H$65:$H$70,MATCH(LARGE($CB$65:$CB$70,ROW(A1)),$CB$65:$CB$70,0),1)</f>
        <v xml:space="preserve">  Patrick</v>
      </c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8"/>
      <c r="T77" s="105">
        <f t="shared" ref="T77:T82" si="21">INDEX($T$65:$T$70,MATCH(LARGE($CB$65:$CB$70,ROW(A1)),$CB$65:$CB$70,0),1)</f>
        <v>10</v>
      </c>
      <c r="U77" s="105"/>
      <c r="V77" s="105"/>
      <c r="W77" s="105"/>
      <c r="X77" s="105"/>
      <c r="Y77" s="92"/>
      <c r="Z77" s="109">
        <f t="shared" ref="Z77:Z82" si="22">INDEX($Z$65:$Z$70,MATCH(LARGE($CB$65:$CB$70,ROW(A1)),$CB$65:$CB$70,0),1)</f>
        <v>5</v>
      </c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94">
        <f t="shared" ref="AK77:AK82" si="23">INDEX($AK$65:$AK$70,MATCH(LARGE($CB$65:$CB$70,ROW(A1)),$CB$65:$CB$70,0),1)</f>
        <v>4</v>
      </c>
      <c r="AL77" s="93"/>
      <c r="AM77" s="93"/>
      <c r="AN77" s="93"/>
      <c r="AO77" s="93"/>
      <c r="AP77" s="93"/>
      <c r="AQ77" s="93"/>
      <c r="AR77" s="93"/>
      <c r="AS77" s="93"/>
      <c r="AT77" s="93"/>
      <c r="AU77" s="111"/>
      <c r="AV77" s="94">
        <f t="shared" ref="AV77:AV82" si="24">INDEX($AV$65:$AV$70,MATCH(LARGE($CB$65:$CB$70,ROW(A1)),$CB$65:$CB$70,0),1)</f>
        <v>1</v>
      </c>
      <c r="AW77" s="93"/>
      <c r="AX77" s="93"/>
      <c r="AY77" s="93"/>
      <c r="AZ77" s="93"/>
      <c r="BA77" s="93"/>
      <c r="BB77" s="93"/>
      <c r="BC77" s="93"/>
      <c r="BD77" s="93"/>
      <c r="BE77" s="93"/>
      <c r="BF77" s="95"/>
      <c r="BG77" s="92">
        <f t="shared" ref="BG77:BG82" si="25">INDEX($BG$65:$BG$70,MATCH(LARGE($CB$65:$CB$70,ROW(A1)),$CB$65:$CB$70,0),1)</f>
        <v>16</v>
      </c>
      <c r="BH77" s="93"/>
      <c r="BI77" s="93"/>
      <c r="BJ77" s="93"/>
      <c r="BK77" s="93"/>
      <c r="BL77" s="95" t="s">
        <v>2</v>
      </c>
      <c r="BM77" s="92"/>
      <c r="BN77" s="93">
        <f t="shared" ref="BN77:BN82" si="26">INDEX($BN$65:$BN$70,MATCH(LARGE($CB$65:$CB$70,ROW(A1)),$CB$65:$CB$70,0),1)</f>
        <v>10</v>
      </c>
      <c r="BO77" s="93"/>
      <c r="BP77" s="93"/>
      <c r="BQ77" s="93"/>
      <c r="BR77" s="111"/>
      <c r="BS77" s="104">
        <f t="shared" ref="BS77:BS82" si="27">INDEX($BS$65:$BS$70,MATCH(LARGE($CB$65:$CB$70,ROW(A1)),$CB$65:$CB$70,0),1)</f>
        <v>6</v>
      </c>
      <c r="BT77" s="105"/>
      <c r="BU77" s="105"/>
      <c r="BV77" s="105"/>
      <c r="BW77" s="105"/>
      <c r="BX77" s="105">
        <f t="shared" ref="BX77:BX82" si="28">INDEX($BX$65:$BX$70,MATCH(LARGE($CB$65:$CB$70,ROW(A1)),$CB$65:$CB$70,0),1)</f>
        <v>19</v>
      </c>
      <c r="BY77" s="105"/>
      <c r="BZ77" s="105"/>
      <c r="CA77" s="105"/>
      <c r="CB77" s="105"/>
      <c r="CC77" s="105"/>
      <c r="CD77" s="105"/>
      <c r="CE77" s="116"/>
      <c r="CF77" s="100"/>
      <c r="CG77" s="8"/>
      <c r="CH77" s="8"/>
      <c r="CI77" s="8"/>
      <c r="CJ77" s="8"/>
    </row>
    <row r="78" spans="1:88" ht="11.25" customHeight="1" x14ac:dyDescent="0.25">
      <c r="A78" s="17"/>
      <c r="B78" s="115"/>
      <c r="C78" s="105">
        <f t="shared" si="19"/>
        <v>2</v>
      </c>
      <c r="D78" s="105"/>
      <c r="E78" s="105"/>
      <c r="F78" s="105"/>
      <c r="G78" s="105"/>
      <c r="H78" s="106" t="str">
        <f t="shared" si="20"/>
        <v xml:space="preserve">  Ratze</v>
      </c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8"/>
      <c r="T78" s="105">
        <f t="shared" si="21"/>
        <v>10</v>
      </c>
      <c r="U78" s="105"/>
      <c r="V78" s="105"/>
      <c r="W78" s="105"/>
      <c r="X78" s="105"/>
      <c r="Y78" s="92"/>
      <c r="Z78" s="109">
        <f t="shared" si="22"/>
        <v>5</v>
      </c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94">
        <f t="shared" si="23"/>
        <v>2</v>
      </c>
      <c r="AL78" s="93"/>
      <c r="AM78" s="93"/>
      <c r="AN78" s="93"/>
      <c r="AO78" s="93"/>
      <c r="AP78" s="93"/>
      <c r="AQ78" s="93"/>
      <c r="AR78" s="93"/>
      <c r="AS78" s="93"/>
      <c r="AT78" s="93"/>
      <c r="AU78" s="111"/>
      <c r="AV78" s="94">
        <f t="shared" si="24"/>
        <v>3</v>
      </c>
      <c r="AW78" s="93"/>
      <c r="AX78" s="93"/>
      <c r="AY78" s="93"/>
      <c r="AZ78" s="93"/>
      <c r="BA78" s="93"/>
      <c r="BB78" s="93"/>
      <c r="BC78" s="93"/>
      <c r="BD78" s="93"/>
      <c r="BE78" s="93"/>
      <c r="BF78" s="95"/>
      <c r="BG78" s="92">
        <f t="shared" si="25"/>
        <v>14</v>
      </c>
      <c r="BH78" s="93"/>
      <c r="BI78" s="93"/>
      <c r="BJ78" s="93"/>
      <c r="BK78" s="93"/>
      <c r="BL78" s="95" t="s">
        <v>2</v>
      </c>
      <c r="BM78" s="92"/>
      <c r="BN78" s="93">
        <f t="shared" si="26"/>
        <v>11</v>
      </c>
      <c r="BO78" s="93"/>
      <c r="BP78" s="93"/>
      <c r="BQ78" s="93"/>
      <c r="BR78" s="111"/>
      <c r="BS78" s="104">
        <f t="shared" si="27"/>
        <v>3</v>
      </c>
      <c r="BT78" s="105"/>
      <c r="BU78" s="105"/>
      <c r="BV78" s="105"/>
      <c r="BW78" s="105"/>
      <c r="BX78" s="105">
        <f t="shared" si="28"/>
        <v>17</v>
      </c>
      <c r="BY78" s="105"/>
      <c r="BZ78" s="105"/>
      <c r="CA78" s="105"/>
      <c r="CB78" s="105"/>
      <c r="CC78" s="105"/>
      <c r="CD78" s="105"/>
      <c r="CE78" s="116"/>
      <c r="CF78" s="100"/>
      <c r="CG78" s="8"/>
      <c r="CH78" s="8"/>
      <c r="CI78" s="8"/>
      <c r="CJ78" s="8"/>
    </row>
    <row r="79" spans="1:88" ht="11.25" customHeight="1" x14ac:dyDescent="0.25">
      <c r="A79" s="17"/>
      <c r="B79" s="115"/>
      <c r="C79" s="105">
        <f t="shared" si="19"/>
        <v>3</v>
      </c>
      <c r="D79" s="105"/>
      <c r="E79" s="105"/>
      <c r="F79" s="105"/>
      <c r="G79" s="105"/>
      <c r="H79" s="106" t="str">
        <f t="shared" si="20"/>
        <v xml:space="preserve">  Markus</v>
      </c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  <c r="T79" s="105">
        <f t="shared" si="21"/>
        <v>10</v>
      </c>
      <c r="U79" s="105"/>
      <c r="V79" s="105"/>
      <c r="W79" s="105"/>
      <c r="X79" s="105"/>
      <c r="Y79" s="92"/>
      <c r="Z79" s="109">
        <f t="shared" si="22"/>
        <v>5</v>
      </c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94">
        <f t="shared" si="23"/>
        <v>1</v>
      </c>
      <c r="AL79" s="93"/>
      <c r="AM79" s="93"/>
      <c r="AN79" s="93"/>
      <c r="AO79" s="93"/>
      <c r="AP79" s="93"/>
      <c r="AQ79" s="93"/>
      <c r="AR79" s="93"/>
      <c r="AS79" s="93"/>
      <c r="AT79" s="93"/>
      <c r="AU79" s="111"/>
      <c r="AV79" s="94">
        <f t="shared" si="24"/>
        <v>4</v>
      </c>
      <c r="AW79" s="93"/>
      <c r="AX79" s="93"/>
      <c r="AY79" s="93"/>
      <c r="AZ79" s="93"/>
      <c r="BA79" s="93"/>
      <c r="BB79" s="93"/>
      <c r="BC79" s="93"/>
      <c r="BD79" s="93"/>
      <c r="BE79" s="93"/>
      <c r="BF79" s="95"/>
      <c r="BG79" s="92">
        <f t="shared" si="25"/>
        <v>14</v>
      </c>
      <c r="BH79" s="93"/>
      <c r="BI79" s="93"/>
      <c r="BJ79" s="93"/>
      <c r="BK79" s="93"/>
      <c r="BL79" s="95" t="s">
        <v>2</v>
      </c>
      <c r="BM79" s="92"/>
      <c r="BN79" s="93">
        <f t="shared" si="26"/>
        <v>15</v>
      </c>
      <c r="BO79" s="93"/>
      <c r="BP79" s="93"/>
      <c r="BQ79" s="93"/>
      <c r="BR79" s="111"/>
      <c r="BS79" s="104">
        <f t="shared" si="27"/>
        <v>-1</v>
      </c>
      <c r="BT79" s="105"/>
      <c r="BU79" s="105"/>
      <c r="BV79" s="105"/>
      <c r="BW79" s="105"/>
      <c r="BX79" s="105">
        <f t="shared" si="28"/>
        <v>16</v>
      </c>
      <c r="BY79" s="105"/>
      <c r="BZ79" s="105"/>
      <c r="CA79" s="105"/>
      <c r="CB79" s="105"/>
      <c r="CC79" s="105"/>
      <c r="CD79" s="105"/>
      <c r="CE79" s="116"/>
      <c r="CF79" s="100"/>
      <c r="CG79" s="8"/>
      <c r="CH79" s="8"/>
      <c r="CI79" s="8"/>
      <c r="CJ79" s="8"/>
    </row>
    <row r="80" spans="1:88" ht="11.25" customHeight="1" x14ac:dyDescent="0.25">
      <c r="A80" s="17"/>
      <c r="B80" s="115"/>
      <c r="C80" s="105">
        <f t="shared" si="19"/>
        <v>4</v>
      </c>
      <c r="D80" s="105"/>
      <c r="E80" s="105"/>
      <c r="F80" s="105"/>
      <c r="G80" s="105"/>
      <c r="H80" s="106" t="str">
        <f t="shared" si="20"/>
        <v xml:space="preserve">  Jule</v>
      </c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8"/>
      <c r="T80" s="105">
        <f t="shared" si="21"/>
        <v>10</v>
      </c>
      <c r="U80" s="105"/>
      <c r="V80" s="105"/>
      <c r="W80" s="105"/>
      <c r="X80" s="105"/>
      <c r="Y80" s="92"/>
      <c r="Z80" s="109">
        <f t="shared" si="22"/>
        <v>4</v>
      </c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94">
        <f t="shared" si="23"/>
        <v>1</v>
      </c>
      <c r="AL80" s="93"/>
      <c r="AM80" s="93"/>
      <c r="AN80" s="93"/>
      <c r="AO80" s="93"/>
      <c r="AP80" s="93"/>
      <c r="AQ80" s="93"/>
      <c r="AR80" s="93"/>
      <c r="AS80" s="93"/>
      <c r="AT80" s="93"/>
      <c r="AU80" s="111"/>
      <c r="AV80" s="94">
        <f t="shared" si="24"/>
        <v>5</v>
      </c>
      <c r="AW80" s="93"/>
      <c r="AX80" s="93"/>
      <c r="AY80" s="93"/>
      <c r="AZ80" s="93"/>
      <c r="BA80" s="93"/>
      <c r="BB80" s="93"/>
      <c r="BC80" s="93"/>
      <c r="BD80" s="93"/>
      <c r="BE80" s="93"/>
      <c r="BF80" s="95"/>
      <c r="BG80" s="92">
        <f t="shared" si="25"/>
        <v>8</v>
      </c>
      <c r="BH80" s="93"/>
      <c r="BI80" s="93"/>
      <c r="BJ80" s="93"/>
      <c r="BK80" s="93"/>
      <c r="BL80" s="95" t="s">
        <v>2</v>
      </c>
      <c r="BM80" s="92"/>
      <c r="BN80" s="93">
        <f t="shared" si="26"/>
        <v>10</v>
      </c>
      <c r="BO80" s="93"/>
      <c r="BP80" s="93"/>
      <c r="BQ80" s="93"/>
      <c r="BR80" s="111"/>
      <c r="BS80" s="104">
        <f t="shared" si="27"/>
        <v>-2</v>
      </c>
      <c r="BT80" s="105"/>
      <c r="BU80" s="105"/>
      <c r="BV80" s="105"/>
      <c r="BW80" s="105"/>
      <c r="BX80" s="105">
        <f t="shared" si="28"/>
        <v>13</v>
      </c>
      <c r="BY80" s="105"/>
      <c r="BZ80" s="105"/>
      <c r="CA80" s="105"/>
      <c r="CB80" s="105"/>
      <c r="CC80" s="105"/>
      <c r="CD80" s="105"/>
      <c r="CE80" s="116"/>
      <c r="CF80" s="100"/>
      <c r="CG80" s="8"/>
      <c r="CH80" s="8"/>
      <c r="CI80" s="8"/>
      <c r="CJ80" s="8"/>
    </row>
    <row r="81" spans="1:88" ht="11.25" customHeight="1" x14ac:dyDescent="0.25">
      <c r="A81" s="17"/>
      <c r="B81" s="115"/>
      <c r="C81" s="105">
        <f t="shared" si="19"/>
        <v>5</v>
      </c>
      <c r="D81" s="105"/>
      <c r="E81" s="105"/>
      <c r="F81" s="105"/>
      <c r="G81" s="105"/>
      <c r="H81" s="106" t="str">
        <f t="shared" si="20"/>
        <v xml:space="preserve">  Christoph</v>
      </c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8"/>
      <c r="T81" s="105">
        <f t="shared" si="21"/>
        <v>10</v>
      </c>
      <c r="U81" s="105"/>
      <c r="V81" s="105"/>
      <c r="W81" s="105"/>
      <c r="X81" s="105"/>
      <c r="Y81" s="92"/>
      <c r="Z81" s="109">
        <f t="shared" si="22"/>
        <v>3</v>
      </c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94">
        <f t="shared" si="23"/>
        <v>2</v>
      </c>
      <c r="AL81" s="93"/>
      <c r="AM81" s="93"/>
      <c r="AN81" s="93"/>
      <c r="AO81" s="93"/>
      <c r="AP81" s="93"/>
      <c r="AQ81" s="93"/>
      <c r="AR81" s="93"/>
      <c r="AS81" s="93"/>
      <c r="AT81" s="93"/>
      <c r="AU81" s="111"/>
      <c r="AV81" s="94">
        <f t="shared" si="24"/>
        <v>5</v>
      </c>
      <c r="AW81" s="93"/>
      <c r="AX81" s="93"/>
      <c r="AY81" s="93"/>
      <c r="AZ81" s="93"/>
      <c r="BA81" s="93"/>
      <c r="BB81" s="93"/>
      <c r="BC81" s="93"/>
      <c r="BD81" s="93"/>
      <c r="BE81" s="93"/>
      <c r="BF81" s="95"/>
      <c r="BG81" s="92">
        <f t="shared" si="25"/>
        <v>13</v>
      </c>
      <c r="BH81" s="93"/>
      <c r="BI81" s="93"/>
      <c r="BJ81" s="93"/>
      <c r="BK81" s="93"/>
      <c r="BL81" s="95" t="s">
        <v>2</v>
      </c>
      <c r="BM81" s="92"/>
      <c r="BN81" s="93">
        <f t="shared" si="26"/>
        <v>10</v>
      </c>
      <c r="BO81" s="93"/>
      <c r="BP81" s="93"/>
      <c r="BQ81" s="93"/>
      <c r="BR81" s="111"/>
      <c r="BS81" s="104">
        <f t="shared" si="27"/>
        <v>3</v>
      </c>
      <c r="BT81" s="105"/>
      <c r="BU81" s="105"/>
      <c r="BV81" s="105"/>
      <c r="BW81" s="105"/>
      <c r="BX81" s="105">
        <f t="shared" si="28"/>
        <v>11</v>
      </c>
      <c r="BY81" s="105"/>
      <c r="BZ81" s="105"/>
      <c r="CA81" s="105"/>
      <c r="CB81" s="105"/>
      <c r="CC81" s="105"/>
      <c r="CD81" s="105"/>
      <c r="CE81" s="116"/>
      <c r="CF81" s="100"/>
      <c r="CG81" s="8"/>
      <c r="CH81" s="8"/>
      <c r="CI81" s="8"/>
      <c r="CJ81" s="8"/>
    </row>
    <row r="82" spans="1:88" ht="11.25" customHeight="1" x14ac:dyDescent="0.25">
      <c r="A82" s="17"/>
      <c r="B82" s="115"/>
      <c r="C82" s="105">
        <f t="shared" si="19"/>
        <v>6</v>
      </c>
      <c r="D82" s="105"/>
      <c r="E82" s="105"/>
      <c r="F82" s="105"/>
      <c r="G82" s="105"/>
      <c r="H82" s="106" t="str">
        <f t="shared" si="20"/>
        <v xml:space="preserve">  Schmiddi</v>
      </c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8"/>
      <c r="T82" s="105">
        <f t="shared" si="21"/>
        <v>10</v>
      </c>
      <c r="U82" s="105"/>
      <c r="V82" s="105"/>
      <c r="W82" s="105"/>
      <c r="X82" s="105"/>
      <c r="Y82" s="92"/>
      <c r="Z82" s="109">
        <f t="shared" si="22"/>
        <v>2</v>
      </c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94">
        <f t="shared" si="23"/>
        <v>2</v>
      </c>
      <c r="AL82" s="93"/>
      <c r="AM82" s="93"/>
      <c r="AN82" s="93"/>
      <c r="AO82" s="93"/>
      <c r="AP82" s="93"/>
      <c r="AQ82" s="93"/>
      <c r="AR82" s="93"/>
      <c r="AS82" s="93"/>
      <c r="AT82" s="93"/>
      <c r="AU82" s="111"/>
      <c r="AV82" s="94">
        <f t="shared" si="24"/>
        <v>6</v>
      </c>
      <c r="AW82" s="93"/>
      <c r="AX82" s="93"/>
      <c r="AY82" s="93"/>
      <c r="AZ82" s="93"/>
      <c r="BA82" s="93"/>
      <c r="BB82" s="93"/>
      <c r="BC82" s="93"/>
      <c r="BD82" s="93"/>
      <c r="BE82" s="93"/>
      <c r="BF82" s="95"/>
      <c r="BG82" s="92">
        <f t="shared" si="25"/>
        <v>12</v>
      </c>
      <c r="BH82" s="93"/>
      <c r="BI82" s="93"/>
      <c r="BJ82" s="93"/>
      <c r="BK82" s="93"/>
      <c r="BL82" s="95" t="s">
        <v>2</v>
      </c>
      <c r="BM82" s="92"/>
      <c r="BN82" s="93">
        <f t="shared" si="26"/>
        <v>21</v>
      </c>
      <c r="BO82" s="93"/>
      <c r="BP82" s="93"/>
      <c r="BQ82" s="93"/>
      <c r="BR82" s="111"/>
      <c r="BS82" s="104">
        <f t="shared" si="27"/>
        <v>-9</v>
      </c>
      <c r="BT82" s="105"/>
      <c r="BU82" s="105"/>
      <c r="BV82" s="105"/>
      <c r="BW82" s="105"/>
      <c r="BX82" s="105">
        <f t="shared" si="28"/>
        <v>8</v>
      </c>
      <c r="BY82" s="105"/>
      <c r="BZ82" s="105"/>
      <c r="CA82" s="105"/>
      <c r="CB82" s="105"/>
      <c r="CC82" s="105"/>
      <c r="CD82" s="105"/>
      <c r="CE82" s="116"/>
      <c r="CF82" s="100"/>
      <c r="CG82" s="8"/>
      <c r="CH82" s="8"/>
      <c r="CI82" s="8"/>
      <c r="CJ82" s="8"/>
    </row>
    <row r="83" spans="1:88" ht="7.5" customHeight="1" x14ac:dyDescent="0.25">
      <c r="A83" s="17"/>
      <c r="B83" s="97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9"/>
      <c r="CF83" s="100"/>
      <c r="CG83" s="8"/>
      <c r="CH83" s="8"/>
      <c r="CI83" s="8"/>
      <c r="CJ83" s="8"/>
    </row>
    <row r="84" spans="1:88" ht="7.5" customHeight="1" x14ac:dyDescent="0.2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9"/>
      <c r="CG84" s="8"/>
      <c r="CH84" s="8"/>
      <c r="CI84" s="8"/>
      <c r="CJ84" s="8"/>
    </row>
    <row r="85" spans="1:88" x14ac:dyDescent="0.25">
      <c r="CG85" s="8"/>
      <c r="CH85" s="8"/>
      <c r="CI85" s="8"/>
      <c r="CJ85" s="8"/>
    </row>
    <row r="86" spans="1:88" x14ac:dyDescent="0.25">
      <c r="CG86" s="8"/>
      <c r="CH86" s="8"/>
      <c r="CI86" s="8"/>
      <c r="CJ86" s="8"/>
    </row>
    <row r="87" spans="1:88" x14ac:dyDescent="0.25">
      <c r="CG87" s="8"/>
      <c r="CH87" s="8"/>
      <c r="CI87" s="8"/>
      <c r="CJ87" s="8"/>
    </row>
    <row r="88" spans="1:88" x14ac:dyDescent="0.25">
      <c r="CG88" s="8"/>
      <c r="CH88" s="8"/>
      <c r="CI88" s="8"/>
      <c r="CJ88" s="8"/>
    </row>
    <row r="89" spans="1:88" x14ac:dyDescent="0.25">
      <c r="CG89" s="8"/>
      <c r="CH89" s="8"/>
      <c r="CI89" s="8"/>
      <c r="CJ89" s="8"/>
    </row>
    <row r="90" spans="1:88" x14ac:dyDescent="0.25">
      <c r="CG90" s="8"/>
      <c r="CH90" s="8"/>
      <c r="CI90" s="8"/>
      <c r="CJ90" s="8"/>
    </row>
  </sheetData>
  <sheetProtection sheet="1" objects="1" scenarios="1" selectLockedCells="1"/>
  <mergeCells count="642">
    <mergeCell ref="Q57:T57"/>
    <mergeCell ref="U57:W57"/>
    <mergeCell ref="AK69:AU69"/>
    <mergeCell ref="AV69:BF69"/>
    <mergeCell ref="BG69:BK69"/>
    <mergeCell ref="BL69:BM69"/>
    <mergeCell ref="BL68:BM68"/>
    <mergeCell ref="BG64:BR64"/>
    <mergeCell ref="B59:CE59"/>
    <mergeCell ref="B60:CE60"/>
    <mergeCell ref="B61:CE61"/>
    <mergeCell ref="AQ58:AS58"/>
    <mergeCell ref="AT58:AW58"/>
    <mergeCell ref="AX58:BA58"/>
    <mergeCell ref="BB58:BD58"/>
    <mergeCell ref="BE58:BH58"/>
    <mergeCell ref="BI58:BL58"/>
    <mergeCell ref="X57:AA57"/>
    <mergeCell ref="BX69:CA69"/>
    <mergeCell ref="C66:G66"/>
    <mergeCell ref="H66:S66"/>
    <mergeCell ref="T66:Y66"/>
    <mergeCell ref="Z66:AJ66"/>
    <mergeCell ref="AK66:AU66"/>
    <mergeCell ref="AV66:BF66"/>
    <mergeCell ref="BG66:BK66"/>
    <mergeCell ref="BL66:BM66"/>
    <mergeCell ref="BN69:BR69"/>
    <mergeCell ref="BN66:BR66"/>
    <mergeCell ref="A84:CF84"/>
    <mergeCell ref="BG70:BK70"/>
    <mergeCell ref="BL70:BM70"/>
    <mergeCell ref="BN70:BR70"/>
    <mergeCell ref="BS70:BW70"/>
    <mergeCell ref="B71:CE71"/>
    <mergeCell ref="C70:G70"/>
    <mergeCell ref="H70:S70"/>
    <mergeCell ref="T70:Y70"/>
    <mergeCell ref="Z70:AJ70"/>
    <mergeCell ref="AK70:AU70"/>
    <mergeCell ref="AV70:BF70"/>
    <mergeCell ref="B62:B70"/>
    <mergeCell ref="C62:CD62"/>
    <mergeCell ref="CE62:CE70"/>
    <mergeCell ref="C63:CD63"/>
    <mergeCell ref="BS66:BW66"/>
    <mergeCell ref="C69:G69"/>
    <mergeCell ref="BS69:BW69"/>
    <mergeCell ref="BG68:BK68"/>
    <mergeCell ref="H69:S69"/>
    <mergeCell ref="T69:Y69"/>
    <mergeCell ref="Z69:AJ69"/>
    <mergeCell ref="BN68:BR68"/>
    <mergeCell ref="BS68:BW68"/>
    <mergeCell ref="AV68:BF68"/>
    <mergeCell ref="C67:G67"/>
    <mergeCell ref="H67:S67"/>
    <mergeCell ref="T67:Y67"/>
    <mergeCell ref="Z67:AJ67"/>
    <mergeCell ref="AK67:AU67"/>
    <mergeCell ref="AV67:BF67"/>
    <mergeCell ref="BG67:BK67"/>
    <mergeCell ref="BL67:BM67"/>
    <mergeCell ref="BN67:BR67"/>
    <mergeCell ref="BS67:BW67"/>
    <mergeCell ref="C68:G68"/>
    <mergeCell ref="H68:S68"/>
    <mergeCell ref="T68:Y68"/>
    <mergeCell ref="Z68:AJ68"/>
    <mergeCell ref="AK68:AU68"/>
    <mergeCell ref="BS64:BW64"/>
    <mergeCell ref="C65:G65"/>
    <mergeCell ref="H65:S65"/>
    <mergeCell ref="T65:Y65"/>
    <mergeCell ref="Z65:AJ65"/>
    <mergeCell ref="AK65:AU65"/>
    <mergeCell ref="AV65:BF65"/>
    <mergeCell ref="BG65:BK65"/>
    <mergeCell ref="C64:G64"/>
    <mergeCell ref="H64:S64"/>
    <mergeCell ref="T64:Y64"/>
    <mergeCell ref="Z64:AJ64"/>
    <mergeCell ref="AK64:AU64"/>
    <mergeCell ref="AV64:BF64"/>
    <mergeCell ref="BL65:BM65"/>
    <mergeCell ref="BN65:BR65"/>
    <mergeCell ref="BS65:BW65"/>
    <mergeCell ref="AT56:AW56"/>
    <mergeCell ref="CA57:CD57"/>
    <mergeCell ref="Q58:T58"/>
    <mergeCell ref="U58:W58"/>
    <mergeCell ref="X58:AA58"/>
    <mergeCell ref="AB58:AE58"/>
    <mergeCell ref="AF58:AH58"/>
    <mergeCell ref="AI58:AL58"/>
    <mergeCell ref="AM58:AP58"/>
    <mergeCell ref="AX57:BA57"/>
    <mergeCell ref="BB57:BD57"/>
    <mergeCell ref="BE57:BH57"/>
    <mergeCell ref="BI57:BS57"/>
    <mergeCell ref="BT57:BW57"/>
    <mergeCell ref="BX57:BZ57"/>
    <mergeCell ref="AB57:AE57"/>
    <mergeCell ref="AF57:AH57"/>
    <mergeCell ref="AI57:AL57"/>
    <mergeCell ref="BP58:BS58"/>
    <mergeCell ref="BT58:CD58"/>
    <mergeCell ref="AM57:AP57"/>
    <mergeCell ref="AQ57:AS57"/>
    <mergeCell ref="AT57:AW57"/>
    <mergeCell ref="BM58:BO58"/>
    <mergeCell ref="BT55:BW55"/>
    <mergeCell ref="BX55:BZ55"/>
    <mergeCell ref="CA55:CD55"/>
    <mergeCell ref="Q56:T56"/>
    <mergeCell ref="U56:W56"/>
    <mergeCell ref="X56:AA56"/>
    <mergeCell ref="AB56:AE56"/>
    <mergeCell ref="AF56:AH56"/>
    <mergeCell ref="AX55:BA55"/>
    <mergeCell ref="BB55:BD55"/>
    <mergeCell ref="BE55:BH55"/>
    <mergeCell ref="BI55:BL55"/>
    <mergeCell ref="BM55:BO55"/>
    <mergeCell ref="BP55:BS55"/>
    <mergeCell ref="BM56:BO56"/>
    <mergeCell ref="BP56:BS56"/>
    <mergeCell ref="BT56:BW56"/>
    <mergeCell ref="BX56:BZ56"/>
    <mergeCell ref="CA56:CD56"/>
    <mergeCell ref="AX56:BH56"/>
    <mergeCell ref="BI56:BL56"/>
    <mergeCell ref="AI56:AL56"/>
    <mergeCell ref="AM56:AP56"/>
    <mergeCell ref="AQ56:AS56"/>
    <mergeCell ref="AB54:AL54"/>
    <mergeCell ref="AM54:AP54"/>
    <mergeCell ref="AQ54:AS54"/>
    <mergeCell ref="AT54:AW54"/>
    <mergeCell ref="AX54:BA54"/>
    <mergeCell ref="Q55:T55"/>
    <mergeCell ref="U55:W55"/>
    <mergeCell ref="X55:AA55"/>
    <mergeCell ref="AB55:AE55"/>
    <mergeCell ref="AF55:AH55"/>
    <mergeCell ref="AI55:AL55"/>
    <mergeCell ref="AM55:AW55"/>
    <mergeCell ref="AQ53:AS53"/>
    <mergeCell ref="AT53:AW53"/>
    <mergeCell ref="AX53:BA53"/>
    <mergeCell ref="BB53:BD53"/>
    <mergeCell ref="BE53:BH53"/>
    <mergeCell ref="BI53:BL53"/>
    <mergeCell ref="CA54:CD54"/>
    <mergeCell ref="BE54:BH54"/>
    <mergeCell ref="BI54:BL54"/>
    <mergeCell ref="BM54:BO54"/>
    <mergeCell ref="BP54:BS54"/>
    <mergeCell ref="BT54:BW54"/>
    <mergeCell ref="BX54:BZ54"/>
    <mergeCell ref="BB54:BD54"/>
    <mergeCell ref="B49:CE49"/>
    <mergeCell ref="B50:B58"/>
    <mergeCell ref="C50:CD50"/>
    <mergeCell ref="CE50:CE58"/>
    <mergeCell ref="C51:CD51"/>
    <mergeCell ref="Q52:AA52"/>
    <mergeCell ref="AB52:AL52"/>
    <mergeCell ref="AM52:AW52"/>
    <mergeCell ref="AX52:BH52"/>
    <mergeCell ref="BI52:BS52"/>
    <mergeCell ref="BT52:CD52"/>
    <mergeCell ref="Q53:AA53"/>
    <mergeCell ref="AB53:AE53"/>
    <mergeCell ref="AF53:AH53"/>
    <mergeCell ref="AI53:AL53"/>
    <mergeCell ref="AM53:AP53"/>
    <mergeCell ref="BM53:BO53"/>
    <mergeCell ref="BP53:BS53"/>
    <mergeCell ref="BT53:BW53"/>
    <mergeCell ref="BX53:BZ53"/>
    <mergeCell ref="CA53:CD53"/>
    <mergeCell ref="Q54:T54"/>
    <mergeCell ref="U54:W54"/>
    <mergeCell ref="X54:AA54"/>
    <mergeCell ref="B47:CE47"/>
    <mergeCell ref="B48:CE48"/>
    <mergeCell ref="BB45:BP45"/>
    <mergeCell ref="BR45:BV45"/>
    <mergeCell ref="BW45:BY45"/>
    <mergeCell ref="BZ45:CD45"/>
    <mergeCell ref="H46:K46"/>
    <mergeCell ref="M46:Q46"/>
    <mergeCell ref="S46:W46"/>
    <mergeCell ref="Y46:AH46"/>
    <mergeCell ref="AJ46:AX46"/>
    <mergeCell ref="AY46:BA46"/>
    <mergeCell ref="H45:K45"/>
    <mergeCell ref="M45:Q45"/>
    <mergeCell ref="S45:W45"/>
    <mergeCell ref="Y45:AH45"/>
    <mergeCell ref="AJ45:AX45"/>
    <mergeCell ref="AY45:BA45"/>
    <mergeCell ref="BB46:BP46"/>
    <mergeCell ref="BR46:BV46"/>
    <mergeCell ref="BW46:BY46"/>
    <mergeCell ref="H44:K44"/>
    <mergeCell ref="M44:Q44"/>
    <mergeCell ref="S44:W44"/>
    <mergeCell ref="Y44:AH44"/>
    <mergeCell ref="AJ44:AX44"/>
    <mergeCell ref="AY44:BA44"/>
    <mergeCell ref="BB44:BP44"/>
    <mergeCell ref="BR44:BV44"/>
    <mergeCell ref="BW44:BY44"/>
    <mergeCell ref="H43:K43"/>
    <mergeCell ref="M43:Q43"/>
    <mergeCell ref="S43:W43"/>
    <mergeCell ref="Y43:AH43"/>
    <mergeCell ref="AJ43:AX43"/>
    <mergeCell ref="AY43:BA43"/>
    <mergeCell ref="BB43:BP43"/>
    <mergeCell ref="BR43:BV43"/>
    <mergeCell ref="BW43:BY43"/>
    <mergeCell ref="H42:K42"/>
    <mergeCell ref="M42:Q42"/>
    <mergeCell ref="S42:W42"/>
    <mergeCell ref="Y42:AH42"/>
    <mergeCell ref="AJ42:AX42"/>
    <mergeCell ref="AY42:BA42"/>
    <mergeCell ref="BB42:BP42"/>
    <mergeCell ref="BR42:BV42"/>
    <mergeCell ref="BW42:BY42"/>
    <mergeCell ref="H41:K41"/>
    <mergeCell ref="M41:Q41"/>
    <mergeCell ref="S41:W41"/>
    <mergeCell ref="Y41:AH41"/>
    <mergeCell ref="AJ41:AX41"/>
    <mergeCell ref="AY41:BA41"/>
    <mergeCell ref="BB41:BP41"/>
    <mergeCell ref="BR41:BV41"/>
    <mergeCell ref="BW41:BY41"/>
    <mergeCell ref="H40:K40"/>
    <mergeCell ref="M40:Q40"/>
    <mergeCell ref="S40:W40"/>
    <mergeCell ref="Y40:AH40"/>
    <mergeCell ref="AJ40:AX40"/>
    <mergeCell ref="AY40:BA40"/>
    <mergeCell ref="BB40:BP40"/>
    <mergeCell ref="BR40:BV40"/>
    <mergeCell ref="BW40:BY40"/>
    <mergeCell ref="H39:K39"/>
    <mergeCell ref="M39:Q39"/>
    <mergeCell ref="S39:W39"/>
    <mergeCell ref="Y39:AH39"/>
    <mergeCell ref="AJ39:AX39"/>
    <mergeCell ref="AY39:BA39"/>
    <mergeCell ref="BB39:BP39"/>
    <mergeCell ref="BR39:BV39"/>
    <mergeCell ref="BW39:BY39"/>
    <mergeCell ref="H38:K38"/>
    <mergeCell ref="M38:Q38"/>
    <mergeCell ref="S38:W38"/>
    <mergeCell ref="Y38:AH38"/>
    <mergeCell ref="AJ38:AX38"/>
    <mergeCell ref="AY38:BA38"/>
    <mergeCell ref="BB38:BP38"/>
    <mergeCell ref="BR38:BV38"/>
    <mergeCell ref="BW38:BY38"/>
    <mergeCell ref="H37:K37"/>
    <mergeCell ref="M37:Q37"/>
    <mergeCell ref="S37:W37"/>
    <mergeCell ref="Y37:AH37"/>
    <mergeCell ref="AJ37:AX37"/>
    <mergeCell ref="AY37:BA37"/>
    <mergeCell ref="BB37:BP37"/>
    <mergeCell ref="BR37:BV37"/>
    <mergeCell ref="BW37:BY37"/>
    <mergeCell ref="H36:K36"/>
    <mergeCell ref="M36:Q36"/>
    <mergeCell ref="S36:W36"/>
    <mergeCell ref="Y36:AH36"/>
    <mergeCell ref="AJ36:AX36"/>
    <mergeCell ref="AY36:BA36"/>
    <mergeCell ref="BB36:BP36"/>
    <mergeCell ref="BR36:BV36"/>
    <mergeCell ref="BW36:BY36"/>
    <mergeCell ref="H35:K35"/>
    <mergeCell ref="M35:Q35"/>
    <mergeCell ref="S35:W35"/>
    <mergeCell ref="Y35:AH35"/>
    <mergeCell ref="AJ35:AX35"/>
    <mergeCell ref="AY35:BA35"/>
    <mergeCell ref="H34:K34"/>
    <mergeCell ref="M34:Q34"/>
    <mergeCell ref="S34:W34"/>
    <mergeCell ref="Y34:AH34"/>
    <mergeCell ref="AJ34:AX34"/>
    <mergeCell ref="AY34:BA34"/>
    <mergeCell ref="AJ33:AX33"/>
    <mergeCell ref="AY33:BA33"/>
    <mergeCell ref="AY32:BA32"/>
    <mergeCell ref="BB32:BP32"/>
    <mergeCell ref="BQ32:BQ46"/>
    <mergeCell ref="BB34:BP34"/>
    <mergeCell ref="BR34:BV34"/>
    <mergeCell ref="BW34:BY34"/>
    <mergeCell ref="BZ34:CD34"/>
    <mergeCell ref="BB35:BP35"/>
    <mergeCell ref="BR35:BV35"/>
    <mergeCell ref="BW35:BY35"/>
    <mergeCell ref="BZ35:CD35"/>
    <mergeCell ref="BZ36:CD36"/>
    <mergeCell ref="BZ37:CD37"/>
    <mergeCell ref="BZ38:CD38"/>
    <mergeCell ref="BZ39:CD39"/>
    <mergeCell ref="BZ40:CD40"/>
    <mergeCell ref="BZ41:CD41"/>
    <mergeCell ref="BZ42:CD42"/>
    <mergeCell ref="BZ43:CD43"/>
    <mergeCell ref="BZ44:CD44"/>
    <mergeCell ref="BZ46:CD46"/>
    <mergeCell ref="BZ30:CD30"/>
    <mergeCell ref="C31:CD31"/>
    <mergeCell ref="C32:F46"/>
    <mergeCell ref="G32:G46"/>
    <mergeCell ref="H32:K32"/>
    <mergeCell ref="L32:L46"/>
    <mergeCell ref="M32:Q32"/>
    <mergeCell ref="BR32:BV32"/>
    <mergeCell ref="BW32:BY32"/>
    <mergeCell ref="BZ32:CD32"/>
    <mergeCell ref="BB33:BP33"/>
    <mergeCell ref="BR33:BV33"/>
    <mergeCell ref="BW33:BY33"/>
    <mergeCell ref="BZ33:CD33"/>
    <mergeCell ref="R32:R46"/>
    <mergeCell ref="S32:W32"/>
    <mergeCell ref="X32:X46"/>
    <mergeCell ref="Y32:AH32"/>
    <mergeCell ref="AI32:AI46"/>
    <mergeCell ref="AJ32:AX32"/>
    <mergeCell ref="H33:K33"/>
    <mergeCell ref="M33:Q33"/>
    <mergeCell ref="S33:W33"/>
    <mergeCell ref="Y33:AH33"/>
    <mergeCell ref="H30:K30"/>
    <mergeCell ref="M30:Q30"/>
    <mergeCell ref="S30:W30"/>
    <mergeCell ref="Y30:AH30"/>
    <mergeCell ref="AJ30:AX30"/>
    <mergeCell ref="AY30:BA30"/>
    <mergeCell ref="BB30:BP30"/>
    <mergeCell ref="BR30:BV30"/>
    <mergeCell ref="BW30:BY30"/>
    <mergeCell ref="H28:K28"/>
    <mergeCell ref="M28:Q28"/>
    <mergeCell ref="S28:W28"/>
    <mergeCell ref="Y28:AH28"/>
    <mergeCell ref="AJ28:AX28"/>
    <mergeCell ref="AY28:BA28"/>
    <mergeCell ref="BB28:BP28"/>
    <mergeCell ref="BR28:BV28"/>
    <mergeCell ref="BW28:BY28"/>
    <mergeCell ref="H29:K29"/>
    <mergeCell ref="M29:Q29"/>
    <mergeCell ref="S29:W29"/>
    <mergeCell ref="Y29:AH29"/>
    <mergeCell ref="AJ29:AX29"/>
    <mergeCell ref="AY29:BA29"/>
    <mergeCell ref="BB29:BP29"/>
    <mergeCell ref="BR29:BV29"/>
    <mergeCell ref="BW29:BY29"/>
    <mergeCell ref="H27:K27"/>
    <mergeCell ref="M27:Q27"/>
    <mergeCell ref="S27:W27"/>
    <mergeCell ref="Y27:AH27"/>
    <mergeCell ref="AJ27:AX27"/>
    <mergeCell ref="AY27:BA27"/>
    <mergeCell ref="BB27:BP27"/>
    <mergeCell ref="BR27:BV27"/>
    <mergeCell ref="BW27:BY27"/>
    <mergeCell ref="H26:K26"/>
    <mergeCell ref="M26:Q26"/>
    <mergeCell ref="S26:W26"/>
    <mergeCell ref="Y26:AH26"/>
    <mergeCell ref="AJ26:AX26"/>
    <mergeCell ref="AY26:BA26"/>
    <mergeCell ref="BB26:BP26"/>
    <mergeCell ref="BR26:BV26"/>
    <mergeCell ref="BW26:BY26"/>
    <mergeCell ref="H25:K25"/>
    <mergeCell ref="M25:Q25"/>
    <mergeCell ref="S25:W25"/>
    <mergeCell ref="Y25:AH25"/>
    <mergeCell ref="AJ25:AX25"/>
    <mergeCell ref="AY25:BA25"/>
    <mergeCell ref="BB25:BP25"/>
    <mergeCell ref="BR25:BV25"/>
    <mergeCell ref="BW25:BY25"/>
    <mergeCell ref="H24:K24"/>
    <mergeCell ref="M24:Q24"/>
    <mergeCell ref="S24:W24"/>
    <mergeCell ref="Y24:AH24"/>
    <mergeCell ref="AJ24:AX24"/>
    <mergeCell ref="AY24:BA24"/>
    <mergeCell ref="BB24:BP24"/>
    <mergeCell ref="BR24:BV24"/>
    <mergeCell ref="BW24:BY24"/>
    <mergeCell ref="H23:K23"/>
    <mergeCell ref="M23:Q23"/>
    <mergeCell ref="S23:W23"/>
    <mergeCell ref="Y23:AH23"/>
    <mergeCell ref="AJ23:AX23"/>
    <mergeCell ref="AY23:BA23"/>
    <mergeCell ref="BB23:BP23"/>
    <mergeCell ref="BR23:BV23"/>
    <mergeCell ref="BW23:BY23"/>
    <mergeCell ref="H22:K22"/>
    <mergeCell ref="M22:Q22"/>
    <mergeCell ref="S22:W22"/>
    <mergeCell ref="Y22:AH22"/>
    <mergeCell ref="AJ22:AX22"/>
    <mergeCell ref="AY22:BA22"/>
    <mergeCell ref="BB22:BP22"/>
    <mergeCell ref="BR22:BV22"/>
    <mergeCell ref="BW22:BY22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M20:Q20"/>
    <mergeCell ref="S20:W20"/>
    <mergeCell ref="Y20:AH20"/>
    <mergeCell ref="AJ20:AX20"/>
    <mergeCell ref="AY20:BA20"/>
    <mergeCell ref="BB20:BP20"/>
    <mergeCell ref="BR20:BV20"/>
    <mergeCell ref="BW20:BY20"/>
    <mergeCell ref="BZ20:CD20"/>
    <mergeCell ref="H17:K17"/>
    <mergeCell ref="M17:Q17"/>
    <mergeCell ref="S17:W17"/>
    <mergeCell ref="Y17:AH17"/>
    <mergeCell ref="AJ17:AX17"/>
    <mergeCell ref="AY17:BA17"/>
    <mergeCell ref="AY16:BA16"/>
    <mergeCell ref="BB16:BP16"/>
    <mergeCell ref="BQ16:BQ30"/>
    <mergeCell ref="BB18:BP18"/>
    <mergeCell ref="H19:K19"/>
    <mergeCell ref="M19:Q19"/>
    <mergeCell ref="S19:W19"/>
    <mergeCell ref="Y19:AH19"/>
    <mergeCell ref="AJ19:AX19"/>
    <mergeCell ref="AY19:BA19"/>
    <mergeCell ref="H18:K18"/>
    <mergeCell ref="M18:Q18"/>
    <mergeCell ref="S18:W18"/>
    <mergeCell ref="Y18:AH18"/>
    <mergeCell ref="AJ18:AX18"/>
    <mergeCell ref="AY18:BA18"/>
    <mergeCell ref="BB19:BP19"/>
    <mergeCell ref="H20:K20"/>
    <mergeCell ref="BR17:BV17"/>
    <mergeCell ref="BW17:BY17"/>
    <mergeCell ref="BZ17:CD17"/>
    <mergeCell ref="R16:R30"/>
    <mergeCell ref="S16:W16"/>
    <mergeCell ref="X16:X30"/>
    <mergeCell ref="Y16:AH16"/>
    <mergeCell ref="AI16:AI30"/>
    <mergeCell ref="AJ16:AX16"/>
    <mergeCell ref="BR18:BV18"/>
    <mergeCell ref="BW18:BY18"/>
    <mergeCell ref="BZ18:CD18"/>
    <mergeCell ref="BR19:BV19"/>
    <mergeCell ref="BW19:BY19"/>
    <mergeCell ref="BZ19:CD19"/>
    <mergeCell ref="BZ21:CD21"/>
    <mergeCell ref="BZ22:CD22"/>
    <mergeCell ref="BZ23:CD23"/>
    <mergeCell ref="BZ24:CD24"/>
    <mergeCell ref="BZ25:CD25"/>
    <mergeCell ref="BZ26:CD26"/>
    <mergeCell ref="BZ27:CD27"/>
    <mergeCell ref="BZ28:CD28"/>
    <mergeCell ref="BZ29:CD29"/>
    <mergeCell ref="B9:CE9"/>
    <mergeCell ref="B10:CE10"/>
    <mergeCell ref="B11:CE11"/>
    <mergeCell ref="B12:B46"/>
    <mergeCell ref="C12:CD12"/>
    <mergeCell ref="CE12:CE46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30"/>
    <mergeCell ref="G16:G30"/>
    <mergeCell ref="H16:K16"/>
    <mergeCell ref="L16:L30"/>
    <mergeCell ref="M16:Q16"/>
    <mergeCell ref="BR16:BV16"/>
    <mergeCell ref="BW16:BY16"/>
    <mergeCell ref="BZ16:CD16"/>
    <mergeCell ref="BB17:BP17"/>
    <mergeCell ref="A1:CF1"/>
    <mergeCell ref="B2:CE2"/>
    <mergeCell ref="B3:CE3"/>
    <mergeCell ref="B4:CE4"/>
    <mergeCell ref="B5:B8"/>
    <mergeCell ref="C5:CD5"/>
    <mergeCell ref="CE5:CE8"/>
    <mergeCell ref="C6:CD6"/>
    <mergeCell ref="BI7:BS7"/>
    <mergeCell ref="BT7:CD7"/>
    <mergeCell ref="Q8:AA8"/>
    <mergeCell ref="AB8:AL8"/>
    <mergeCell ref="AM8:AW8"/>
    <mergeCell ref="AX8:BH8"/>
    <mergeCell ref="BI8:BS8"/>
    <mergeCell ref="BT8:CD8"/>
    <mergeCell ref="Q7:AA7"/>
    <mergeCell ref="AB7:AL7"/>
    <mergeCell ref="AM7:AW7"/>
    <mergeCell ref="AX7:BH7"/>
    <mergeCell ref="C8:P8"/>
    <mergeCell ref="C7:P7"/>
    <mergeCell ref="B72:CE72"/>
    <mergeCell ref="B73:CE73"/>
    <mergeCell ref="B74:B82"/>
    <mergeCell ref="C74:CD74"/>
    <mergeCell ref="CE74:CE82"/>
    <mergeCell ref="C75:CD75"/>
    <mergeCell ref="C76:G76"/>
    <mergeCell ref="H76:S76"/>
    <mergeCell ref="T76:Y76"/>
    <mergeCell ref="Z76:AJ76"/>
    <mergeCell ref="AK76:AU76"/>
    <mergeCell ref="AV76:BF76"/>
    <mergeCell ref="BG76:BR76"/>
    <mergeCell ref="BS76:BW76"/>
    <mergeCell ref="BX76:CD76"/>
    <mergeCell ref="C77:G77"/>
    <mergeCell ref="H77:S77"/>
    <mergeCell ref="T77:Y77"/>
    <mergeCell ref="Z77:AJ77"/>
    <mergeCell ref="AK77:AU77"/>
    <mergeCell ref="AV77:BF77"/>
    <mergeCell ref="BG77:BK77"/>
    <mergeCell ref="BL77:BM77"/>
    <mergeCell ref="BN77:BR77"/>
    <mergeCell ref="BS77:BW77"/>
    <mergeCell ref="BX77:CD77"/>
    <mergeCell ref="C78:G78"/>
    <mergeCell ref="H78:S78"/>
    <mergeCell ref="T78:Y78"/>
    <mergeCell ref="Z78:AJ78"/>
    <mergeCell ref="AK78:AU78"/>
    <mergeCell ref="AV78:BF78"/>
    <mergeCell ref="BG78:BK78"/>
    <mergeCell ref="BL78:BM78"/>
    <mergeCell ref="BN78:BR78"/>
    <mergeCell ref="BS78:BW78"/>
    <mergeCell ref="BX78:CD78"/>
    <mergeCell ref="C79:G79"/>
    <mergeCell ref="H79:S79"/>
    <mergeCell ref="T79:Y79"/>
    <mergeCell ref="Z79:AJ79"/>
    <mergeCell ref="AK79:AU79"/>
    <mergeCell ref="AV79:BF79"/>
    <mergeCell ref="BG79:BK79"/>
    <mergeCell ref="BL79:BM79"/>
    <mergeCell ref="BN79:BR79"/>
    <mergeCell ref="C80:G80"/>
    <mergeCell ref="H80:S80"/>
    <mergeCell ref="T80:Y80"/>
    <mergeCell ref="Z80:AJ80"/>
    <mergeCell ref="AK80:AU80"/>
    <mergeCell ref="AV80:BF80"/>
    <mergeCell ref="BG80:BK80"/>
    <mergeCell ref="BL80:BM80"/>
    <mergeCell ref="BN80:BR80"/>
    <mergeCell ref="T81:Y81"/>
    <mergeCell ref="Z81:AJ81"/>
    <mergeCell ref="AK81:AU81"/>
    <mergeCell ref="AV81:BF81"/>
    <mergeCell ref="BG81:BK81"/>
    <mergeCell ref="BL81:BM81"/>
    <mergeCell ref="BN81:BR81"/>
    <mergeCell ref="BS79:BW79"/>
    <mergeCell ref="BX79:CD79"/>
    <mergeCell ref="BS80:BW80"/>
    <mergeCell ref="BX80:CD80"/>
    <mergeCell ref="B83:CE83"/>
    <mergeCell ref="CF2:CF83"/>
    <mergeCell ref="C52:P52"/>
    <mergeCell ref="C53:P53"/>
    <mergeCell ref="C54:P54"/>
    <mergeCell ref="C55:P55"/>
    <mergeCell ref="C56:P56"/>
    <mergeCell ref="C57:P57"/>
    <mergeCell ref="C58:P58"/>
    <mergeCell ref="BS81:BW81"/>
    <mergeCell ref="BX81:CD81"/>
    <mergeCell ref="C82:G82"/>
    <mergeCell ref="H82:S82"/>
    <mergeCell ref="T82:Y82"/>
    <mergeCell ref="Z82:AJ82"/>
    <mergeCell ref="AK82:AU82"/>
    <mergeCell ref="AV82:BF82"/>
    <mergeCell ref="BG82:BK82"/>
    <mergeCell ref="BL82:BM82"/>
    <mergeCell ref="BN82:BR82"/>
    <mergeCell ref="BS82:BW82"/>
    <mergeCell ref="BX82:CD82"/>
    <mergeCell ref="C81:G81"/>
    <mergeCell ref="H81:S81"/>
    <mergeCell ref="BX70:CA70"/>
    <mergeCell ref="CB65:CD65"/>
    <mergeCell ref="CB64:CD64"/>
    <mergeCell ref="CB66:CD66"/>
    <mergeCell ref="CB67:CD67"/>
    <mergeCell ref="CB68:CD68"/>
    <mergeCell ref="CB69:CD69"/>
    <mergeCell ref="CB70:CD70"/>
    <mergeCell ref="BX65:CA65"/>
    <mergeCell ref="BX64:CA64"/>
    <mergeCell ref="BX66:CA66"/>
    <mergeCell ref="BX67:CA67"/>
    <mergeCell ref="BX68:CA6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94"/>
  <sheetViews>
    <sheetView showGridLines="0" showRowColHeaders="0" zoomScaleNormal="100" workbookViewId="0">
      <selection activeCell="B2" sqref="B2:CE2"/>
    </sheetView>
  </sheetViews>
  <sheetFormatPr baseColWidth="10" defaultColWidth="1.42578125" defaultRowHeight="11.25" x14ac:dyDescent="0.25"/>
  <cols>
    <col min="1" max="6" width="1.42578125" style="1" customWidth="1"/>
    <col min="7" max="7" width="1.42578125" style="8" customWidth="1"/>
    <col min="8" max="83" width="1.42578125" style="1" customWidth="1"/>
    <col min="84" max="87" width="1.42578125" style="1" hidden="1" customWidth="1"/>
    <col min="88" max="94" width="1.42578125" style="1" customWidth="1"/>
    <col min="95" max="16384" width="1.42578125" style="1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8"/>
      <c r="B2" s="121" t="s">
        <v>117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59"/>
      <c r="CG2" s="59"/>
      <c r="CH2" s="59"/>
      <c r="CI2" s="59"/>
      <c r="CJ2" s="193"/>
    </row>
    <row r="3" spans="1:88" ht="11.25" customHeight="1" x14ac:dyDescent="0.25">
      <c r="A3" s="1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58"/>
      <c r="CG3" s="58"/>
      <c r="CH3" s="58"/>
      <c r="CI3" s="58"/>
      <c r="CJ3" s="193"/>
    </row>
    <row r="4" spans="1:88" ht="7.5" customHeight="1" x14ac:dyDescent="0.25">
      <c r="A4" s="18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F4" s="58"/>
      <c r="CG4" s="58"/>
      <c r="CH4" s="58"/>
      <c r="CI4" s="58"/>
      <c r="CJ4" s="193"/>
    </row>
    <row r="5" spans="1:88" s="2" customFormat="1" ht="15" customHeight="1" x14ac:dyDescent="0.25">
      <c r="A5" s="18"/>
      <c r="B5" s="122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23"/>
      <c r="CF5" s="4"/>
      <c r="CG5" s="4"/>
      <c r="CH5" s="4"/>
      <c r="CI5" s="4"/>
      <c r="CJ5" s="193"/>
    </row>
    <row r="6" spans="1:88" ht="7.5" customHeight="1" x14ac:dyDescent="0.25">
      <c r="A6" s="18"/>
      <c r="B6" s="12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23"/>
      <c r="CF6" s="58"/>
      <c r="CG6" s="58"/>
      <c r="CH6" s="58"/>
      <c r="CI6" s="58"/>
      <c r="CJ6" s="193"/>
    </row>
    <row r="7" spans="1:88" s="3" customFormat="1" ht="11.25" customHeight="1" x14ac:dyDescent="0.25">
      <c r="A7" s="18"/>
      <c r="B7" s="122"/>
      <c r="C7" s="200" t="str">
        <f>" Spieler"</f>
        <v xml:space="preserve"> Spieler</v>
      </c>
      <c r="D7" s="201"/>
      <c r="E7" s="201"/>
      <c r="F7" s="201"/>
      <c r="G7" s="201"/>
      <c r="H7" s="201"/>
      <c r="I7" s="201"/>
      <c r="J7" s="201"/>
      <c r="K7" s="201"/>
      <c r="L7" s="202"/>
      <c r="M7" s="131" t="s">
        <v>103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 t="s">
        <v>104</v>
      </c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 t="s">
        <v>105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 t="s">
        <v>106</v>
      </c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 t="s">
        <v>107</v>
      </c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5"/>
      <c r="CE7" s="123"/>
      <c r="CF7" s="5"/>
      <c r="CG7" s="5"/>
      <c r="CH7" s="5"/>
      <c r="CI7" s="5"/>
      <c r="CJ7" s="193"/>
    </row>
    <row r="8" spans="1:88" ht="11.25" customHeight="1" x14ac:dyDescent="0.25">
      <c r="A8" s="18"/>
      <c r="B8" s="122"/>
      <c r="C8" s="194" t="str">
        <f>" Name"</f>
        <v xml:space="preserve"> Name</v>
      </c>
      <c r="D8" s="195"/>
      <c r="E8" s="195"/>
      <c r="F8" s="195"/>
      <c r="G8" s="195"/>
      <c r="H8" s="195"/>
      <c r="I8" s="195"/>
      <c r="J8" s="195"/>
      <c r="K8" s="195"/>
      <c r="L8" s="196"/>
      <c r="M8" s="197" t="s">
        <v>29</v>
      </c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 t="s">
        <v>69</v>
      </c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 t="s">
        <v>66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 t="s">
        <v>30</v>
      </c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 t="s">
        <v>28</v>
      </c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9"/>
      <c r="CE8" s="123"/>
      <c r="CF8" s="58"/>
      <c r="CG8" s="58"/>
      <c r="CH8" s="58"/>
      <c r="CI8" s="58"/>
      <c r="CJ8" s="193"/>
    </row>
    <row r="9" spans="1:88" ht="7.5" customHeight="1" x14ac:dyDescent="0.25">
      <c r="A9" s="18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F9" s="58"/>
      <c r="CG9" s="58"/>
      <c r="CH9" s="58"/>
      <c r="CI9" s="58"/>
      <c r="CJ9" s="193"/>
    </row>
    <row r="10" spans="1:88" ht="11.25" customHeight="1" x14ac:dyDescent="0.25">
      <c r="A10" s="1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58"/>
      <c r="CG10" s="58"/>
      <c r="CH10" s="58"/>
      <c r="CI10" s="58"/>
      <c r="CJ10" s="193"/>
    </row>
    <row r="11" spans="1:88" ht="7.5" customHeight="1" x14ac:dyDescent="0.25">
      <c r="A11" s="18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F11" s="58"/>
      <c r="CG11" s="58"/>
      <c r="CH11" s="58"/>
      <c r="CI11" s="58"/>
      <c r="CJ11" s="193"/>
    </row>
    <row r="12" spans="1:88" ht="15" customHeight="1" x14ac:dyDescent="0.25">
      <c r="A12" s="18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58"/>
      <c r="CG12" s="58"/>
      <c r="CH12" s="58"/>
      <c r="CI12" s="58"/>
      <c r="CJ12" s="193"/>
    </row>
    <row r="13" spans="1:88" ht="7.5" customHeight="1" x14ac:dyDescent="0.25">
      <c r="A13" s="18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58"/>
      <c r="CG13" s="58"/>
      <c r="CH13" s="58"/>
      <c r="CI13" s="58"/>
      <c r="CJ13" s="193"/>
    </row>
    <row r="14" spans="1:88" s="3" customFormat="1" ht="11.25" customHeight="1" x14ac:dyDescent="0.25">
      <c r="A14" s="18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93"/>
    </row>
    <row r="15" spans="1:88" ht="7.5" customHeight="1" x14ac:dyDescent="0.25">
      <c r="A15" s="18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58"/>
      <c r="CG15" s="58"/>
      <c r="CH15" s="58"/>
      <c r="CI15" s="58"/>
      <c r="CJ15" s="193"/>
    </row>
    <row r="16" spans="1:88" ht="11.25" customHeight="1" x14ac:dyDescent="0.25">
      <c r="A16" s="18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116</v>
      </c>
      <c r="N16" s="154"/>
      <c r="O16" s="154"/>
      <c r="P16" s="154"/>
      <c r="Q16" s="155"/>
      <c r="R16" s="191"/>
      <c r="S16" s="158">
        <v>0.875</v>
      </c>
      <c r="T16" s="154"/>
      <c r="U16" s="154"/>
      <c r="V16" s="154"/>
      <c r="W16" s="155"/>
      <c r="X16" s="191"/>
      <c r="Y16" s="153" t="s">
        <v>25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$M$8 &amp; " "</f>
        <v xml:space="preserve">Markus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$AA$8</f>
        <v xml:space="preserve"> Ratze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1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0</v>
      </c>
      <c r="CA16" s="154"/>
      <c r="CB16" s="154"/>
      <c r="CC16" s="154"/>
      <c r="CD16" s="155"/>
      <c r="CE16" s="116"/>
      <c r="CF16" s="58">
        <f>IF(AND(ISNUMBER(BR16),ISNUMBER(BZ16)),1,0)</f>
        <v>1</v>
      </c>
      <c r="CG16" s="58">
        <f>IF(OR(ISBLANK(BR16),ISBLANK(BZ16)),0,IF(BR16&gt;BZ16,1,0))</f>
        <v>1</v>
      </c>
      <c r="CH16" s="58">
        <f>IF(OR(ISBLANK(BR16),ISBLANK(BZ16)),0,IF(BR16=BZ16,1,0))</f>
        <v>0</v>
      </c>
      <c r="CI16" s="58">
        <f>IF(OR(ISBLANK(BR16),ISBLANK(BZ16)),0,IF(BR16&lt;BZ16,1,0))</f>
        <v>0</v>
      </c>
      <c r="CJ16" s="193"/>
    </row>
    <row r="17" spans="1:88" ht="11.25" customHeight="1" x14ac:dyDescent="0.25">
      <c r="A17" s="18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18.8.</v>
      </c>
      <c r="N17" s="80"/>
      <c r="O17" s="80"/>
      <c r="P17" s="80"/>
      <c r="Q17" s="81"/>
      <c r="R17" s="191"/>
      <c r="S17" s="161">
        <f>S16</f>
        <v>0.875</v>
      </c>
      <c r="T17" s="80"/>
      <c r="U17" s="80"/>
      <c r="V17" s="80"/>
      <c r="W17" s="81"/>
      <c r="X17" s="191"/>
      <c r="Y17" s="153" t="s">
        <v>26</v>
      </c>
      <c r="Z17" s="154"/>
      <c r="AA17" s="154"/>
      <c r="AB17" s="154"/>
      <c r="AC17" s="154"/>
      <c r="AD17" s="154"/>
      <c r="AE17" s="154"/>
      <c r="AF17" s="154"/>
      <c r="AG17" s="154"/>
      <c r="AH17" s="155"/>
      <c r="AI17" s="191"/>
      <c r="AJ17" s="189" t="str">
        <f>$AO$8 &amp; " "</f>
        <v xml:space="preserve">Jule </v>
      </c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59"/>
      <c r="AY17" s="81" t="s">
        <v>2</v>
      </c>
      <c r="AZ17" s="190"/>
      <c r="BA17" s="79"/>
      <c r="BB17" s="157" t="str">
        <f>" " &amp; $BC$8</f>
        <v xml:space="preserve"> Christoph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1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2</v>
      </c>
      <c r="CA17" s="154"/>
      <c r="CB17" s="154"/>
      <c r="CC17" s="154"/>
      <c r="CD17" s="155"/>
      <c r="CE17" s="116"/>
      <c r="CF17" s="58">
        <f t="shared" ref="CF17:CF25" si="0">IF(AND(ISNUMBER(BR17),ISNUMBER(BZ17)),1,0)</f>
        <v>1</v>
      </c>
      <c r="CG17" s="58">
        <f t="shared" ref="CG17:CG25" si="1">IF(OR(ISBLANK(BR17),ISBLANK(BZ17)),0,IF(BR17&gt;BZ17,1,0))</f>
        <v>0</v>
      </c>
      <c r="CH17" s="58">
        <f t="shared" ref="CH17:CH25" si="2">IF(OR(ISBLANK(BR17),ISBLANK(BZ17)),0,IF(BR17=BZ17,1,0))</f>
        <v>0</v>
      </c>
      <c r="CI17" s="58">
        <f t="shared" ref="CI17:CI25" si="3">IF(OR(ISBLANK(BR17),ISBLANK(BZ17)),0,IF(BR17&lt;BZ17,1,0))</f>
        <v>1</v>
      </c>
      <c r="CJ17" s="193"/>
    </row>
    <row r="18" spans="1:88" ht="11.25" customHeight="1" x14ac:dyDescent="0.25">
      <c r="A18" s="18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5" si="4">$M$16</f>
        <v>18.8.</v>
      </c>
      <c r="N18" s="80"/>
      <c r="O18" s="80"/>
      <c r="P18" s="80"/>
      <c r="Q18" s="81"/>
      <c r="R18" s="191"/>
      <c r="S18" s="161">
        <f t="shared" ref="S18:S25" si="5">S16+$C$14</f>
        <v>0.8833333333333333</v>
      </c>
      <c r="T18" s="80"/>
      <c r="U18" s="80"/>
      <c r="V18" s="80"/>
      <c r="W18" s="81"/>
      <c r="X18" s="191"/>
      <c r="Y18" s="79" t="str">
        <f>$Y$16</f>
        <v>Fernseher (links)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$BQ$8 &amp; " "</f>
        <v xml:space="preserve">Patrick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$M$8</f>
        <v xml:space="preserve"> Markus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2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0</v>
      </c>
      <c r="CA18" s="154"/>
      <c r="CB18" s="154"/>
      <c r="CC18" s="154"/>
      <c r="CD18" s="155"/>
      <c r="CE18" s="116"/>
      <c r="CF18" s="58">
        <f t="shared" si="0"/>
        <v>1</v>
      </c>
      <c r="CG18" s="58">
        <f t="shared" si="1"/>
        <v>1</v>
      </c>
      <c r="CH18" s="58">
        <f t="shared" si="2"/>
        <v>0</v>
      </c>
      <c r="CI18" s="58">
        <f t="shared" si="3"/>
        <v>0</v>
      </c>
      <c r="CJ18" s="193"/>
    </row>
    <row r="19" spans="1:88" ht="11.25" customHeight="1" x14ac:dyDescent="0.25">
      <c r="A19" s="18"/>
      <c r="B19" s="115"/>
      <c r="C19" s="145"/>
      <c r="D19" s="146"/>
      <c r="E19" s="146"/>
      <c r="F19" s="147"/>
      <c r="G19" s="192"/>
      <c r="H19" s="79">
        <f t="shared" ref="H19:H25" si="6">H18+1</f>
        <v>4</v>
      </c>
      <c r="I19" s="80"/>
      <c r="J19" s="80"/>
      <c r="K19" s="81"/>
      <c r="L19" s="191"/>
      <c r="M19" s="79" t="str">
        <f t="shared" si="4"/>
        <v>18.8.</v>
      </c>
      <c r="N19" s="80"/>
      <c r="O19" s="80"/>
      <c r="P19" s="80"/>
      <c r="Q19" s="81"/>
      <c r="R19" s="191"/>
      <c r="S19" s="161">
        <f t="shared" si="5"/>
        <v>0.8833333333333333</v>
      </c>
      <c r="T19" s="80"/>
      <c r="U19" s="80"/>
      <c r="V19" s="80"/>
      <c r="W19" s="81"/>
      <c r="X19" s="191"/>
      <c r="Y19" s="79" t="str">
        <f>$Y$17</f>
        <v>Fernseher (rechts)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89" t="str">
        <f>$AA$8 &amp; " "</f>
        <v xml:space="preserve">Ratze </v>
      </c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59"/>
      <c r="AY19" s="81" t="s">
        <v>2</v>
      </c>
      <c r="AZ19" s="190"/>
      <c r="BA19" s="79"/>
      <c r="BB19" s="157" t="str">
        <f>" " &amp; $AO$8</f>
        <v xml:space="preserve"> Jule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0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0</v>
      </c>
      <c r="CA19" s="154"/>
      <c r="CB19" s="154"/>
      <c r="CC19" s="154"/>
      <c r="CD19" s="155"/>
      <c r="CE19" s="116"/>
      <c r="CF19" s="58">
        <f t="shared" si="0"/>
        <v>1</v>
      </c>
      <c r="CG19" s="58">
        <f t="shared" si="1"/>
        <v>0</v>
      </c>
      <c r="CH19" s="58">
        <f t="shared" si="2"/>
        <v>1</v>
      </c>
      <c r="CI19" s="58">
        <f t="shared" si="3"/>
        <v>0</v>
      </c>
      <c r="CJ19" s="193"/>
    </row>
    <row r="20" spans="1:88" ht="11.25" customHeight="1" x14ac:dyDescent="0.25">
      <c r="A20" s="18"/>
      <c r="B20" s="115"/>
      <c r="C20" s="145"/>
      <c r="D20" s="146"/>
      <c r="E20" s="146"/>
      <c r="F20" s="147"/>
      <c r="G20" s="192"/>
      <c r="H20" s="79">
        <f t="shared" si="6"/>
        <v>5</v>
      </c>
      <c r="I20" s="80"/>
      <c r="J20" s="80"/>
      <c r="K20" s="81"/>
      <c r="L20" s="191"/>
      <c r="M20" s="79" t="str">
        <f t="shared" si="4"/>
        <v>18.8.</v>
      </c>
      <c r="N20" s="80"/>
      <c r="O20" s="80"/>
      <c r="P20" s="80"/>
      <c r="Q20" s="81"/>
      <c r="R20" s="191"/>
      <c r="S20" s="161">
        <f t="shared" si="5"/>
        <v>0.89166666666666661</v>
      </c>
      <c r="T20" s="80"/>
      <c r="U20" s="80"/>
      <c r="V20" s="80"/>
      <c r="W20" s="81"/>
      <c r="X20" s="191"/>
      <c r="Y20" s="79" t="str">
        <f>$Y$16</f>
        <v>Fernseher (links)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89" t="str">
        <f>$BC$8 &amp; " "</f>
        <v xml:space="preserve">Christoph </v>
      </c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59"/>
      <c r="AY20" s="81" t="s">
        <v>2</v>
      </c>
      <c r="AZ20" s="190"/>
      <c r="BA20" s="79"/>
      <c r="BB20" s="157" t="str">
        <f>" " &amp; $BQ$8</f>
        <v xml:space="preserve"> Patrick</v>
      </c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91"/>
      <c r="BR20" s="153">
        <v>1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3</v>
      </c>
      <c r="CA20" s="154"/>
      <c r="CB20" s="154"/>
      <c r="CC20" s="154"/>
      <c r="CD20" s="155"/>
      <c r="CE20" s="116"/>
      <c r="CF20" s="58">
        <f t="shared" si="0"/>
        <v>1</v>
      </c>
      <c r="CG20" s="58">
        <f t="shared" si="1"/>
        <v>0</v>
      </c>
      <c r="CH20" s="58">
        <f t="shared" si="2"/>
        <v>0</v>
      </c>
      <c r="CI20" s="58">
        <f t="shared" si="3"/>
        <v>1</v>
      </c>
      <c r="CJ20" s="193"/>
    </row>
    <row r="21" spans="1:88" ht="11.25" customHeight="1" x14ac:dyDescent="0.25">
      <c r="A21" s="18"/>
      <c r="B21" s="115"/>
      <c r="C21" s="145"/>
      <c r="D21" s="146"/>
      <c r="E21" s="146"/>
      <c r="F21" s="147"/>
      <c r="G21" s="192"/>
      <c r="H21" s="79">
        <f t="shared" si="6"/>
        <v>6</v>
      </c>
      <c r="I21" s="80"/>
      <c r="J21" s="80"/>
      <c r="K21" s="81"/>
      <c r="L21" s="191"/>
      <c r="M21" s="79" t="str">
        <f t="shared" si="4"/>
        <v>18.8.</v>
      </c>
      <c r="N21" s="80"/>
      <c r="O21" s="80"/>
      <c r="P21" s="80"/>
      <c r="Q21" s="81"/>
      <c r="R21" s="191"/>
      <c r="S21" s="161">
        <f t="shared" si="5"/>
        <v>0.89166666666666661</v>
      </c>
      <c r="T21" s="80"/>
      <c r="U21" s="80"/>
      <c r="V21" s="80"/>
      <c r="W21" s="81"/>
      <c r="X21" s="191"/>
      <c r="Y21" s="79" t="str">
        <f>$Y$17</f>
        <v>Fernseher (rechts)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89" t="str">
        <f>$M$8 &amp; " "</f>
        <v xml:space="preserve">Markus </v>
      </c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59"/>
      <c r="AY21" s="81" t="s">
        <v>2</v>
      </c>
      <c r="AZ21" s="190"/>
      <c r="BA21" s="79"/>
      <c r="BB21" s="157" t="str">
        <f>" " &amp; $AO$8</f>
        <v xml:space="preserve"> Jule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0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0</v>
      </c>
      <c r="CA21" s="154"/>
      <c r="CB21" s="154"/>
      <c r="CC21" s="154"/>
      <c r="CD21" s="155"/>
      <c r="CE21" s="116"/>
      <c r="CF21" s="58">
        <f t="shared" si="0"/>
        <v>1</v>
      </c>
      <c r="CG21" s="58">
        <f t="shared" si="1"/>
        <v>0</v>
      </c>
      <c r="CH21" s="58">
        <f t="shared" si="2"/>
        <v>1</v>
      </c>
      <c r="CI21" s="58">
        <f t="shared" si="3"/>
        <v>0</v>
      </c>
      <c r="CJ21" s="193"/>
    </row>
    <row r="22" spans="1:88" ht="11.25" customHeight="1" x14ac:dyDescent="0.25">
      <c r="A22" s="18"/>
      <c r="B22" s="115"/>
      <c r="C22" s="145"/>
      <c r="D22" s="146"/>
      <c r="E22" s="146"/>
      <c r="F22" s="147"/>
      <c r="G22" s="192"/>
      <c r="H22" s="79">
        <f t="shared" si="6"/>
        <v>7</v>
      </c>
      <c r="I22" s="80"/>
      <c r="J22" s="80"/>
      <c r="K22" s="81"/>
      <c r="L22" s="191"/>
      <c r="M22" s="79" t="str">
        <f t="shared" si="4"/>
        <v>18.8.</v>
      </c>
      <c r="N22" s="80"/>
      <c r="O22" s="80"/>
      <c r="P22" s="80"/>
      <c r="Q22" s="81"/>
      <c r="R22" s="191"/>
      <c r="S22" s="161">
        <f t="shared" si="5"/>
        <v>0.89999999999999991</v>
      </c>
      <c r="T22" s="80"/>
      <c r="U22" s="80"/>
      <c r="V22" s="80"/>
      <c r="W22" s="81"/>
      <c r="X22" s="191"/>
      <c r="Y22" s="79" t="str">
        <f>$Y$16</f>
        <v>Fernseher (links)</v>
      </c>
      <c r="Z22" s="80"/>
      <c r="AA22" s="80"/>
      <c r="AB22" s="80"/>
      <c r="AC22" s="80"/>
      <c r="AD22" s="80"/>
      <c r="AE22" s="80"/>
      <c r="AF22" s="80"/>
      <c r="AG22" s="80"/>
      <c r="AH22" s="81"/>
      <c r="AI22" s="191"/>
      <c r="AJ22" s="189" t="str">
        <f>$AA$8 &amp; " "</f>
        <v xml:space="preserve">Ratze </v>
      </c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59"/>
      <c r="AY22" s="81" t="s">
        <v>2</v>
      </c>
      <c r="AZ22" s="190"/>
      <c r="BA22" s="79"/>
      <c r="BB22" s="157" t="str">
        <f>" " &amp; $BC$8</f>
        <v xml:space="preserve"> Christoph</v>
      </c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91"/>
      <c r="BR22" s="153">
        <v>0</v>
      </c>
      <c r="BS22" s="154"/>
      <c r="BT22" s="154"/>
      <c r="BU22" s="154"/>
      <c r="BV22" s="154"/>
      <c r="BW22" s="80" t="s">
        <v>2</v>
      </c>
      <c r="BX22" s="80"/>
      <c r="BY22" s="80"/>
      <c r="BZ22" s="154">
        <v>3</v>
      </c>
      <c r="CA22" s="154"/>
      <c r="CB22" s="154"/>
      <c r="CC22" s="154"/>
      <c r="CD22" s="155"/>
      <c r="CE22" s="116"/>
      <c r="CF22" s="58">
        <f t="shared" si="0"/>
        <v>1</v>
      </c>
      <c r="CG22" s="58">
        <f t="shared" si="1"/>
        <v>0</v>
      </c>
      <c r="CH22" s="58">
        <f t="shared" si="2"/>
        <v>0</v>
      </c>
      <c r="CI22" s="58">
        <f t="shared" si="3"/>
        <v>1</v>
      </c>
      <c r="CJ22" s="193"/>
    </row>
    <row r="23" spans="1:88" ht="11.25" customHeight="1" x14ac:dyDescent="0.25">
      <c r="A23" s="18"/>
      <c r="B23" s="115"/>
      <c r="C23" s="145"/>
      <c r="D23" s="146"/>
      <c r="E23" s="146"/>
      <c r="F23" s="147"/>
      <c r="G23" s="192"/>
      <c r="H23" s="79">
        <f t="shared" si="6"/>
        <v>8</v>
      </c>
      <c r="I23" s="80"/>
      <c r="J23" s="80"/>
      <c r="K23" s="81"/>
      <c r="L23" s="191"/>
      <c r="M23" s="79" t="str">
        <f t="shared" si="4"/>
        <v>18.8.</v>
      </c>
      <c r="N23" s="80"/>
      <c r="O23" s="80"/>
      <c r="P23" s="80"/>
      <c r="Q23" s="81"/>
      <c r="R23" s="191"/>
      <c r="S23" s="161">
        <f t="shared" si="5"/>
        <v>0.89999999999999991</v>
      </c>
      <c r="T23" s="80"/>
      <c r="U23" s="80"/>
      <c r="V23" s="80"/>
      <c r="W23" s="81"/>
      <c r="X23" s="191"/>
      <c r="Y23" s="79" t="str">
        <f>$Y$17</f>
        <v>Fernseher (rechts)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89" t="str">
        <f>$AO$8 &amp; " "</f>
        <v xml:space="preserve">Jule </v>
      </c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59"/>
      <c r="AY23" s="81" t="s">
        <v>2</v>
      </c>
      <c r="AZ23" s="190"/>
      <c r="BA23" s="79"/>
      <c r="BB23" s="157" t="str">
        <f>" " &amp; $BQ$8</f>
        <v xml:space="preserve"> Patrick</v>
      </c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91"/>
      <c r="BR23" s="153">
        <v>1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58">
        <f t="shared" si="0"/>
        <v>1</v>
      </c>
      <c r="CG23" s="58">
        <f t="shared" si="1"/>
        <v>0</v>
      </c>
      <c r="CH23" s="58">
        <f t="shared" si="2"/>
        <v>1</v>
      </c>
      <c r="CI23" s="58">
        <f t="shared" si="3"/>
        <v>0</v>
      </c>
      <c r="CJ23" s="193"/>
    </row>
    <row r="24" spans="1:88" ht="11.25" customHeight="1" x14ac:dyDescent="0.25">
      <c r="A24" s="18"/>
      <c r="B24" s="115"/>
      <c r="C24" s="145"/>
      <c r="D24" s="146"/>
      <c r="E24" s="146"/>
      <c r="F24" s="147"/>
      <c r="G24" s="192"/>
      <c r="H24" s="79">
        <f t="shared" si="6"/>
        <v>9</v>
      </c>
      <c r="I24" s="80"/>
      <c r="J24" s="80"/>
      <c r="K24" s="81"/>
      <c r="L24" s="191"/>
      <c r="M24" s="79" t="str">
        <f t="shared" si="4"/>
        <v>18.8.</v>
      </c>
      <c r="N24" s="80"/>
      <c r="O24" s="80"/>
      <c r="P24" s="80"/>
      <c r="Q24" s="81"/>
      <c r="R24" s="191"/>
      <c r="S24" s="161">
        <f t="shared" si="5"/>
        <v>0.90833333333333321</v>
      </c>
      <c r="T24" s="80"/>
      <c r="U24" s="80"/>
      <c r="V24" s="80"/>
      <c r="W24" s="81"/>
      <c r="X24" s="191"/>
      <c r="Y24" s="79" t="str">
        <f>$Y$16</f>
        <v>Fernseher (links)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89" t="str">
        <f>$BC$8 &amp; " "</f>
        <v xml:space="preserve">Christoph </v>
      </c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59"/>
      <c r="AY24" s="81" t="s">
        <v>2</v>
      </c>
      <c r="AZ24" s="190"/>
      <c r="BA24" s="79"/>
      <c r="BB24" s="157" t="str">
        <f>" " &amp; $M$8</f>
        <v xml:space="preserve"> Markus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1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2</v>
      </c>
      <c r="CA24" s="154"/>
      <c r="CB24" s="154"/>
      <c r="CC24" s="154"/>
      <c r="CD24" s="155"/>
      <c r="CE24" s="116"/>
      <c r="CF24" s="58">
        <f t="shared" si="0"/>
        <v>1</v>
      </c>
      <c r="CG24" s="58">
        <f t="shared" si="1"/>
        <v>0</v>
      </c>
      <c r="CH24" s="58">
        <f t="shared" si="2"/>
        <v>0</v>
      </c>
      <c r="CI24" s="58">
        <f t="shared" si="3"/>
        <v>1</v>
      </c>
      <c r="CJ24" s="193"/>
    </row>
    <row r="25" spans="1:88" ht="11.25" customHeight="1" x14ac:dyDescent="0.25">
      <c r="A25" s="18"/>
      <c r="B25" s="115"/>
      <c r="C25" s="148"/>
      <c r="D25" s="149"/>
      <c r="E25" s="149"/>
      <c r="F25" s="150"/>
      <c r="G25" s="192"/>
      <c r="H25" s="79">
        <f t="shared" si="6"/>
        <v>10</v>
      </c>
      <c r="I25" s="80"/>
      <c r="J25" s="80"/>
      <c r="K25" s="81"/>
      <c r="L25" s="191"/>
      <c r="M25" s="79" t="str">
        <f t="shared" si="4"/>
        <v>18.8.</v>
      </c>
      <c r="N25" s="80"/>
      <c r="O25" s="80"/>
      <c r="P25" s="80"/>
      <c r="Q25" s="81"/>
      <c r="R25" s="191"/>
      <c r="S25" s="161">
        <f t="shared" si="5"/>
        <v>0.90833333333333321</v>
      </c>
      <c r="T25" s="80"/>
      <c r="U25" s="80"/>
      <c r="V25" s="80"/>
      <c r="W25" s="81"/>
      <c r="X25" s="191"/>
      <c r="Y25" s="79" t="str">
        <f>$Y$17</f>
        <v>Fernseher (rechts)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89" t="str">
        <f>$BQ$8 &amp; " "</f>
        <v xml:space="preserve">Patrick </v>
      </c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59"/>
      <c r="AY25" s="81" t="s">
        <v>2</v>
      </c>
      <c r="AZ25" s="190"/>
      <c r="BA25" s="79"/>
      <c r="BB25" s="157" t="str">
        <f>" " &amp; $AA$8</f>
        <v xml:space="preserve"> Ratze</v>
      </c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91"/>
      <c r="BR25" s="153">
        <v>1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0</v>
      </c>
      <c r="CA25" s="154"/>
      <c r="CB25" s="154"/>
      <c r="CC25" s="154"/>
      <c r="CD25" s="155"/>
      <c r="CE25" s="116"/>
      <c r="CF25" s="58">
        <f t="shared" si="0"/>
        <v>1</v>
      </c>
      <c r="CG25" s="58">
        <f t="shared" si="1"/>
        <v>1</v>
      </c>
      <c r="CH25" s="58">
        <f t="shared" si="2"/>
        <v>0</v>
      </c>
      <c r="CI25" s="58">
        <f t="shared" si="3"/>
        <v>0</v>
      </c>
      <c r="CJ25" s="193"/>
    </row>
    <row r="26" spans="1:88" ht="7.5" customHeight="1" x14ac:dyDescent="0.25">
      <c r="A26" s="18"/>
      <c r="B26" s="115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16"/>
      <c r="CF26" s="58"/>
      <c r="CG26" s="58"/>
      <c r="CH26" s="58"/>
      <c r="CI26" s="58"/>
      <c r="CJ26" s="193"/>
    </row>
    <row r="27" spans="1:88" ht="11.25" customHeight="1" x14ac:dyDescent="0.25">
      <c r="A27" s="18"/>
      <c r="B27" s="115"/>
      <c r="C27" s="142" t="s">
        <v>11</v>
      </c>
      <c r="D27" s="143"/>
      <c r="E27" s="143"/>
      <c r="F27" s="144"/>
      <c r="G27" s="192"/>
      <c r="H27" s="79">
        <f>H25+1</f>
        <v>11</v>
      </c>
      <c r="I27" s="80"/>
      <c r="J27" s="80"/>
      <c r="K27" s="81"/>
      <c r="L27" s="191"/>
      <c r="M27" s="79" t="str">
        <f t="shared" ref="M27:M36" si="7">$M$16</f>
        <v>18.8.</v>
      </c>
      <c r="N27" s="80"/>
      <c r="O27" s="80"/>
      <c r="P27" s="80"/>
      <c r="Q27" s="81"/>
      <c r="R27" s="191"/>
      <c r="S27" s="161">
        <f>S24+$C$14</f>
        <v>0.91666666666666652</v>
      </c>
      <c r="T27" s="80"/>
      <c r="U27" s="80"/>
      <c r="V27" s="80"/>
      <c r="W27" s="81"/>
      <c r="X27" s="191"/>
      <c r="Y27" s="79" t="str">
        <f>$Y$17</f>
        <v>Fernseher (rechts)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$AA$8 &amp; " "</f>
        <v xml:space="preserve">Ratze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$M$8</f>
        <v xml:space="preserve"> Markus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0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2</v>
      </c>
      <c r="CA27" s="154"/>
      <c r="CB27" s="154"/>
      <c r="CC27" s="154"/>
      <c r="CD27" s="155"/>
      <c r="CE27" s="116"/>
      <c r="CF27" s="58">
        <f t="shared" ref="CF27:CF36" si="8">IF(AND(ISNUMBER(BR27),ISNUMBER(BZ27)),1,0)</f>
        <v>1</v>
      </c>
      <c r="CG27" s="58">
        <f t="shared" ref="CG27:CG36" si="9">IF(OR(ISBLANK(BR27),ISBLANK(BZ27)),0,IF(BR27&gt;BZ27,1,0))</f>
        <v>0</v>
      </c>
      <c r="CH27" s="58">
        <f t="shared" ref="CH27:CH36" si="10">IF(OR(ISBLANK(BR27),ISBLANK(BZ27)),0,IF(BR27=BZ27,1,0))</f>
        <v>0</v>
      </c>
      <c r="CI27" s="58">
        <f t="shared" ref="CI27:CI36" si="11">IF(OR(ISBLANK(BR27),ISBLANK(BZ27)),0,IF(BR27&lt;BZ27,1,0))</f>
        <v>1</v>
      </c>
      <c r="CJ27" s="193"/>
    </row>
    <row r="28" spans="1:88" ht="11.25" customHeight="1" x14ac:dyDescent="0.25">
      <c r="A28" s="18"/>
      <c r="B28" s="115"/>
      <c r="C28" s="145"/>
      <c r="D28" s="146"/>
      <c r="E28" s="146"/>
      <c r="F28" s="147"/>
      <c r="G28" s="192"/>
      <c r="H28" s="79">
        <f>H27+1</f>
        <v>12</v>
      </c>
      <c r="I28" s="80"/>
      <c r="J28" s="80"/>
      <c r="K28" s="81"/>
      <c r="L28" s="191"/>
      <c r="M28" s="79" t="str">
        <f t="shared" si="7"/>
        <v>18.8.</v>
      </c>
      <c r="N28" s="80"/>
      <c r="O28" s="80"/>
      <c r="P28" s="80"/>
      <c r="Q28" s="81"/>
      <c r="R28" s="191"/>
      <c r="S28" s="161">
        <f>S25+$C$14</f>
        <v>0.91666666666666652</v>
      </c>
      <c r="T28" s="80"/>
      <c r="U28" s="80"/>
      <c r="V28" s="80"/>
      <c r="W28" s="81"/>
      <c r="X28" s="191"/>
      <c r="Y28" s="79" t="str">
        <f>$Y$16</f>
        <v>Fernseher (links)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89" t="str">
        <f>$BC$8 &amp; " "</f>
        <v xml:space="preserve">Christoph </v>
      </c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59"/>
      <c r="AY28" s="81" t="s">
        <v>2</v>
      </c>
      <c r="AZ28" s="190"/>
      <c r="BA28" s="79"/>
      <c r="BB28" s="157" t="str">
        <f>" " &amp; $AO$8</f>
        <v xml:space="preserve"> Jule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0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1</v>
      </c>
      <c r="CA28" s="154"/>
      <c r="CB28" s="154"/>
      <c r="CC28" s="154"/>
      <c r="CD28" s="155"/>
      <c r="CE28" s="116"/>
      <c r="CF28" s="58">
        <f t="shared" si="8"/>
        <v>1</v>
      </c>
      <c r="CG28" s="58">
        <f t="shared" si="9"/>
        <v>0</v>
      </c>
      <c r="CH28" s="58">
        <f t="shared" si="10"/>
        <v>0</v>
      </c>
      <c r="CI28" s="58">
        <f t="shared" si="11"/>
        <v>1</v>
      </c>
      <c r="CJ28" s="193"/>
    </row>
    <row r="29" spans="1:88" ht="11.25" customHeight="1" x14ac:dyDescent="0.25">
      <c r="A29" s="18"/>
      <c r="B29" s="115"/>
      <c r="C29" s="145"/>
      <c r="D29" s="146"/>
      <c r="E29" s="146"/>
      <c r="F29" s="147"/>
      <c r="G29" s="192"/>
      <c r="H29" s="79">
        <f t="shared" ref="H29:H36" si="12">H28+1</f>
        <v>13</v>
      </c>
      <c r="I29" s="80"/>
      <c r="J29" s="80"/>
      <c r="K29" s="81"/>
      <c r="L29" s="191"/>
      <c r="M29" s="79" t="str">
        <f t="shared" si="7"/>
        <v>18.8.</v>
      </c>
      <c r="N29" s="80"/>
      <c r="O29" s="80"/>
      <c r="P29" s="80"/>
      <c r="Q29" s="81"/>
      <c r="R29" s="191"/>
      <c r="S29" s="161">
        <f t="shared" ref="S29:S36" si="13">S27+$C$14</f>
        <v>0.92499999999999982</v>
      </c>
      <c r="T29" s="80"/>
      <c r="U29" s="80"/>
      <c r="V29" s="80"/>
      <c r="W29" s="81"/>
      <c r="X29" s="191"/>
      <c r="Y29" s="79" t="str">
        <f>$Y$17</f>
        <v>Fernseher (rechts)</v>
      </c>
      <c r="Z29" s="80"/>
      <c r="AA29" s="80"/>
      <c r="AB29" s="80"/>
      <c r="AC29" s="80"/>
      <c r="AD29" s="80"/>
      <c r="AE29" s="80"/>
      <c r="AF29" s="80"/>
      <c r="AG29" s="80"/>
      <c r="AH29" s="81"/>
      <c r="AI29" s="191"/>
      <c r="AJ29" s="189" t="str">
        <f>$M$8 &amp; " "</f>
        <v xml:space="preserve">Markus </v>
      </c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59"/>
      <c r="AY29" s="81" t="s">
        <v>2</v>
      </c>
      <c r="AZ29" s="190"/>
      <c r="BA29" s="79"/>
      <c r="BB29" s="157" t="str">
        <f>" " &amp; $BQ$8</f>
        <v xml:space="preserve"> Patrick</v>
      </c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91"/>
      <c r="BR29" s="153">
        <v>0</v>
      </c>
      <c r="BS29" s="154"/>
      <c r="BT29" s="154"/>
      <c r="BU29" s="154"/>
      <c r="BV29" s="154"/>
      <c r="BW29" s="80" t="s">
        <v>2</v>
      </c>
      <c r="BX29" s="80"/>
      <c r="BY29" s="80"/>
      <c r="BZ29" s="154">
        <v>0</v>
      </c>
      <c r="CA29" s="154"/>
      <c r="CB29" s="154"/>
      <c r="CC29" s="154"/>
      <c r="CD29" s="155"/>
      <c r="CE29" s="116"/>
      <c r="CF29" s="58">
        <f t="shared" si="8"/>
        <v>1</v>
      </c>
      <c r="CG29" s="58">
        <f t="shared" si="9"/>
        <v>0</v>
      </c>
      <c r="CH29" s="58">
        <f t="shared" si="10"/>
        <v>1</v>
      </c>
      <c r="CI29" s="58">
        <f t="shared" si="11"/>
        <v>0</v>
      </c>
      <c r="CJ29" s="193"/>
    </row>
    <row r="30" spans="1:88" ht="11.25" customHeight="1" x14ac:dyDescent="0.25">
      <c r="A30" s="18"/>
      <c r="B30" s="115"/>
      <c r="C30" s="145"/>
      <c r="D30" s="146"/>
      <c r="E30" s="146"/>
      <c r="F30" s="147"/>
      <c r="G30" s="192"/>
      <c r="H30" s="79">
        <f t="shared" si="12"/>
        <v>14</v>
      </c>
      <c r="I30" s="80"/>
      <c r="J30" s="80"/>
      <c r="K30" s="81"/>
      <c r="L30" s="191"/>
      <c r="M30" s="79" t="str">
        <f t="shared" si="7"/>
        <v>18.8.</v>
      </c>
      <c r="N30" s="80"/>
      <c r="O30" s="80"/>
      <c r="P30" s="80"/>
      <c r="Q30" s="81"/>
      <c r="R30" s="191"/>
      <c r="S30" s="161">
        <f t="shared" si="13"/>
        <v>0.92499999999999982</v>
      </c>
      <c r="T30" s="80"/>
      <c r="U30" s="80"/>
      <c r="V30" s="80"/>
      <c r="W30" s="81"/>
      <c r="X30" s="191"/>
      <c r="Y30" s="79" t="str">
        <f>$Y$16</f>
        <v>Fernseher (links)</v>
      </c>
      <c r="Z30" s="80"/>
      <c r="AA30" s="80"/>
      <c r="AB30" s="80"/>
      <c r="AC30" s="80"/>
      <c r="AD30" s="80"/>
      <c r="AE30" s="80"/>
      <c r="AF30" s="80"/>
      <c r="AG30" s="80"/>
      <c r="AH30" s="81"/>
      <c r="AI30" s="191"/>
      <c r="AJ30" s="189" t="str">
        <f>$AO$8 &amp; " "</f>
        <v xml:space="preserve">Jule </v>
      </c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59"/>
      <c r="AY30" s="81" t="s">
        <v>2</v>
      </c>
      <c r="AZ30" s="190"/>
      <c r="BA30" s="79"/>
      <c r="BB30" s="157" t="str">
        <f>" " &amp; $AA$8</f>
        <v xml:space="preserve"> Ratze</v>
      </c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91"/>
      <c r="BR30" s="153">
        <v>2</v>
      </c>
      <c r="BS30" s="154"/>
      <c r="BT30" s="154"/>
      <c r="BU30" s="154"/>
      <c r="BV30" s="154"/>
      <c r="BW30" s="80" t="s">
        <v>2</v>
      </c>
      <c r="BX30" s="80"/>
      <c r="BY30" s="80"/>
      <c r="BZ30" s="154">
        <v>4</v>
      </c>
      <c r="CA30" s="154"/>
      <c r="CB30" s="154"/>
      <c r="CC30" s="154"/>
      <c r="CD30" s="155"/>
      <c r="CE30" s="116"/>
      <c r="CF30" s="58">
        <f t="shared" si="8"/>
        <v>1</v>
      </c>
      <c r="CG30" s="58">
        <f t="shared" si="9"/>
        <v>0</v>
      </c>
      <c r="CH30" s="58">
        <f t="shared" si="10"/>
        <v>0</v>
      </c>
      <c r="CI30" s="58">
        <f t="shared" si="11"/>
        <v>1</v>
      </c>
      <c r="CJ30" s="193"/>
    </row>
    <row r="31" spans="1:88" ht="11.25" customHeight="1" x14ac:dyDescent="0.25">
      <c r="A31" s="18"/>
      <c r="B31" s="115"/>
      <c r="C31" s="145"/>
      <c r="D31" s="146"/>
      <c r="E31" s="146"/>
      <c r="F31" s="147"/>
      <c r="G31" s="192"/>
      <c r="H31" s="79">
        <f t="shared" si="12"/>
        <v>15</v>
      </c>
      <c r="I31" s="80"/>
      <c r="J31" s="80"/>
      <c r="K31" s="81"/>
      <c r="L31" s="191"/>
      <c r="M31" s="79" t="str">
        <f t="shared" si="7"/>
        <v>18.8.</v>
      </c>
      <c r="N31" s="80"/>
      <c r="O31" s="80"/>
      <c r="P31" s="80"/>
      <c r="Q31" s="81"/>
      <c r="R31" s="191"/>
      <c r="S31" s="161">
        <f t="shared" si="13"/>
        <v>0.93333333333333313</v>
      </c>
      <c r="T31" s="80"/>
      <c r="U31" s="80"/>
      <c r="V31" s="80"/>
      <c r="W31" s="81"/>
      <c r="X31" s="191"/>
      <c r="Y31" s="79" t="str">
        <f>$Y$17</f>
        <v>Fernseher (rechts)</v>
      </c>
      <c r="Z31" s="80"/>
      <c r="AA31" s="80"/>
      <c r="AB31" s="80"/>
      <c r="AC31" s="80"/>
      <c r="AD31" s="80"/>
      <c r="AE31" s="80"/>
      <c r="AF31" s="80"/>
      <c r="AG31" s="80"/>
      <c r="AH31" s="81"/>
      <c r="AI31" s="191"/>
      <c r="AJ31" s="189" t="str">
        <f>$BQ$8 &amp; " "</f>
        <v xml:space="preserve">Patrick </v>
      </c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59"/>
      <c r="AY31" s="81" t="s">
        <v>2</v>
      </c>
      <c r="AZ31" s="190"/>
      <c r="BA31" s="79"/>
      <c r="BB31" s="157" t="str">
        <f>" " &amp; $BC$8</f>
        <v xml:space="preserve"> Christoph</v>
      </c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91"/>
      <c r="BR31" s="153">
        <v>1</v>
      </c>
      <c r="BS31" s="154"/>
      <c r="BT31" s="154"/>
      <c r="BU31" s="154"/>
      <c r="BV31" s="154"/>
      <c r="BW31" s="80" t="s">
        <v>2</v>
      </c>
      <c r="BX31" s="80"/>
      <c r="BY31" s="80"/>
      <c r="BZ31" s="154">
        <v>0</v>
      </c>
      <c r="CA31" s="154"/>
      <c r="CB31" s="154"/>
      <c r="CC31" s="154"/>
      <c r="CD31" s="155"/>
      <c r="CE31" s="116"/>
      <c r="CF31" s="58">
        <f t="shared" si="8"/>
        <v>1</v>
      </c>
      <c r="CG31" s="58">
        <f t="shared" si="9"/>
        <v>1</v>
      </c>
      <c r="CH31" s="58">
        <f t="shared" si="10"/>
        <v>0</v>
      </c>
      <c r="CI31" s="58">
        <f t="shared" si="11"/>
        <v>0</v>
      </c>
      <c r="CJ31" s="193"/>
    </row>
    <row r="32" spans="1:88" ht="11.25" customHeight="1" x14ac:dyDescent="0.25">
      <c r="A32" s="18"/>
      <c r="B32" s="115"/>
      <c r="C32" s="145"/>
      <c r="D32" s="146"/>
      <c r="E32" s="146"/>
      <c r="F32" s="147"/>
      <c r="G32" s="192"/>
      <c r="H32" s="79">
        <f t="shared" si="12"/>
        <v>16</v>
      </c>
      <c r="I32" s="80"/>
      <c r="J32" s="80"/>
      <c r="K32" s="81"/>
      <c r="L32" s="191"/>
      <c r="M32" s="79" t="str">
        <f t="shared" si="7"/>
        <v>18.8.</v>
      </c>
      <c r="N32" s="80"/>
      <c r="O32" s="80"/>
      <c r="P32" s="80"/>
      <c r="Q32" s="81"/>
      <c r="R32" s="191"/>
      <c r="S32" s="161">
        <f t="shared" si="13"/>
        <v>0.93333333333333313</v>
      </c>
      <c r="T32" s="80"/>
      <c r="U32" s="80"/>
      <c r="V32" s="80"/>
      <c r="W32" s="81"/>
      <c r="X32" s="191"/>
      <c r="Y32" s="79" t="str">
        <f>$Y$16</f>
        <v>Fernseher (links)</v>
      </c>
      <c r="Z32" s="80"/>
      <c r="AA32" s="80"/>
      <c r="AB32" s="80"/>
      <c r="AC32" s="80"/>
      <c r="AD32" s="80"/>
      <c r="AE32" s="80"/>
      <c r="AF32" s="80"/>
      <c r="AG32" s="80"/>
      <c r="AH32" s="81"/>
      <c r="AI32" s="191"/>
      <c r="AJ32" s="189" t="str">
        <f>$AO$8 &amp; " "</f>
        <v xml:space="preserve">Jule </v>
      </c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59"/>
      <c r="AY32" s="81" t="s">
        <v>2</v>
      </c>
      <c r="AZ32" s="190"/>
      <c r="BA32" s="79"/>
      <c r="BB32" s="157" t="str">
        <f>" " &amp; $M$8</f>
        <v xml:space="preserve"> Markus</v>
      </c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91"/>
      <c r="BR32" s="153">
        <v>3</v>
      </c>
      <c r="BS32" s="154"/>
      <c r="BT32" s="154"/>
      <c r="BU32" s="154"/>
      <c r="BV32" s="154"/>
      <c r="BW32" s="80" t="s">
        <v>2</v>
      </c>
      <c r="BX32" s="80"/>
      <c r="BY32" s="80"/>
      <c r="BZ32" s="154">
        <v>0</v>
      </c>
      <c r="CA32" s="154"/>
      <c r="CB32" s="154"/>
      <c r="CC32" s="154"/>
      <c r="CD32" s="155"/>
      <c r="CE32" s="116"/>
      <c r="CF32" s="58">
        <f t="shared" si="8"/>
        <v>1</v>
      </c>
      <c r="CG32" s="58">
        <f t="shared" si="9"/>
        <v>1</v>
      </c>
      <c r="CH32" s="58">
        <f t="shared" si="10"/>
        <v>0</v>
      </c>
      <c r="CI32" s="58">
        <f t="shared" si="11"/>
        <v>0</v>
      </c>
      <c r="CJ32" s="193"/>
    </row>
    <row r="33" spans="1:88" ht="11.25" customHeight="1" x14ac:dyDescent="0.25">
      <c r="A33" s="18"/>
      <c r="B33" s="115"/>
      <c r="C33" s="145"/>
      <c r="D33" s="146"/>
      <c r="E33" s="146"/>
      <c r="F33" s="147"/>
      <c r="G33" s="192"/>
      <c r="H33" s="79">
        <f t="shared" si="12"/>
        <v>17</v>
      </c>
      <c r="I33" s="80"/>
      <c r="J33" s="80"/>
      <c r="K33" s="81"/>
      <c r="L33" s="191"/>
      <c r="M33" s="79" t="str">
        <f t="shared" si="7"/>
        <v>18.8.</v>
      </c>
      <c r="N33" s="80"/>
      <c r="O33" s="80"/>
      <c r="P33" s="80"/>
      <c r="Q33" s="81"/>
      <c r="R33" s="191"/>
      <c r="S33" s="161">
        <f t="shared" si="13"/>
        <v>0.94166666666666643</v>
      </c>
      <c r="T33" s="80"/>
      <c r="U33" s="80"/>
      <c r="V33" s="80"/>
      <c r="W33" s="81"/>
      <c r="X33" s="191"/>
      <c r="Y33" s="79" t="str">
        <f>$Y$17</f>
        <v>Fernseher (rechts)</v>
      </c>
      <c r="Z33" s="80"/>
      <c r="AA33" s="80"/>
      <c r="AB33" s="80"/>
      <c r="AC33" s="80"/>
      <c r="AD33" s="80"/>
      <c r="AE33" s="80"/>
      <c r="AF33" s="80"/>
      <c r="AG33" s="80"/>
      <c r="AH33" s="81"/>
      <c r="AI33" s="191"/>
      <c r="AJ33" s="189" t="str">
        <f>$BC$8 &amp; " "</f>
        <v xml:space="preserve">Christoph </v>
      </c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59"/>
      <c r="AY33" s="81" t="s">
        <v>2</v>
      </c>
      <c r="AZ33" s="190"/>
      <c r="BA33" s="79"/>
      <c r="BB33" s="157" t="str">
        <f>" " &amp; $AA$8</f>
        <v xml:space="preserve"> Ratze</v>
      </c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91"/>
      <c r="BR33" s="153">
        <v>2</v>
      </c>
      <c r="BS33" s="154"/>
      <c r="BT33" s="154"/>
      <c r="BU33" s="154"/>
      <c r="BV33" s="154"/>
      <c r="BW33" s="80" t="s">
        <v>2</v>
      </c>
      <c r="BX33" s="80"/>
      <c r="BY33" s="80"/>
      <c r="BZ33" s="154">
        <v>1</v>
      </c>
      <c r="CA33" s="154"/>
      <c r="CB33" s="154"/>
      <c r="CC33" s="154"/>
      <c r="CD33" s="155"/>
      <c r="CE33" s="116"/>
      <c r="CF33" s="58">
        <f t="shared" si="8"/>
        <v>1</v>
      </c>
      <c r="CG33" s="58">
        <f t="shared" si="9"/>
        <v>1</v>
      </c>
      <c r="CH33" s="58">
        <f t="shared" si="10"/>
        <v>0</v>
      </c>
      <c r="CI33" s="58">
        <f t="shared" si="11"/>
        <v>0</v>
      </c>
      <c r="CJ33" s="193"/>
    </row>
    <row r="34" spans="1:88" ht="11.25" customHeight="1" x14ac:dyDescent="0.25">
      <c r="A34" s="18"/>
      <c r="B34" s="115"/>
      <c r="C34" s="145"/>
      <c r="D34" s="146"/>
      <c r="E34" s="146"/>
      <c r="F34" s="147"/>
      <c r="G34" s="192"/>
      <c r="H34" s="79">
        <f t="shared" si="12"/>
        <v>18</v>
      </c>
      <c r="I34" s="80"/>
      <c r="J34" s="80"/>
      <c r="K34" s="81"/>
      <c r="L34" s="191"/>
      <c r="M34" s="79" t="str">
        <f t="shared" si="7"/>
        <v>18.8.</v>
      </c>
      <c r="N34" s="80"/>
      <c r="O34" s="80"/>
      <c r="P34" s="80"/>
      <c r="Q34" s="81"/>
      <c r="R34" s="191"/>
      <c r="S34" s="161">
        <f t="shared" si="13"/>
        <v>0.94166666666666643</v>
      </c>
      <c r="T34" s="80"/>
      <c r="U34" s="80"/>
      <c r="V34" s="80"/>
      <c r="W34" s="81"/>
      <c r="X34" s="191"/>
      <c r="Y34" s="79" t="str">
        <f>$Y$16</f>
        <v>Fernseher (links)</v>
      </c>
      <c r="Z34" s="80"/>
      <c r="AA34" s="80"/>
      <c r="AB34" s="80"/>
      <c r="AC34" s="80"/>
      <c r="AD34" s="80"/>
      <c r="AE34" s="80"/>
      <c r="AF34" s="80"/>
      <c r="AG34" s="80"/>
      <c r="AH34" s="81"/>
      <c r="AI34" s="191"/>
      <c r="AJ34" s="189" t="str">
        <f>$BQ$8 &amp; " "</f>
        <v xml:space="preserve">Patrick </v>
      </c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59"/>
      <c r="AY34" s="81" t="s">
        <v>2</v>
      </c>
      <c r="AZ34" s="190"/>
      <c r="BA34" s="79"/>
      <c r="BB34" s="157" t="str">
        <f>" " &amp; $AO$8</f>
        <v xml:space="preserve"> Jule</v>
      </c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91"/>
      <c r="BR34" s="153">
        <v>1</v>
      </c>
      <c r="BS34" s="154"/>
      <c r="BT34" s="154"/>
      <c r="BU34" s="154"/>
      <c r="BV34" s="154"/>
      <c r="BW34" s="80" t="s">
        <v>2</v>
      </c>
      <c r="BX34" s="80"/>
      <c r="BY34" s="80"/>
      <c r="BZ34" s="154">
        <v>0</v>
      </c>
      <c r="CA34" s="154"/>
      <c r="CB34" s="154"/>
      <c r="CC34" s="154"/>
      <c r="CD34" s="155"/>
      <c r="CE34" s="116"/>
      <c r="CF34" s="58">
        <f t="shared" si="8"/>
        <v>1</v>
      </c>
      <c r="CG34" s="58">
        <f t="shared" si="9"/>
        <v>1</v>
      </c>
      <c r="CH34" s="58">
        <f t="shared" si="10"/>
        <v>0</v>
      </c>
      <c r="CI34" s="58">
        <f t="shared" si="11"/>
        <v>0</v>
      </c>
      <c r="CJ34" s="193"/>
    </row>
    <row r="35" spans="1:88" ht="11.25" customHeight="1" x14ac:dyDescent="0.25">
      <c r="A35" s="18"/>
      <c r="B35" s="115"/>
      <c r="C35" s="145"/>
      <c r="D35" s="146"/>
      <c r="E35" s="146"/>
      <c r="F35" s="147"/>
      <c r="G35" s="192"/>
      <c r="H35" s="79">
        <f t="shared" si="12"/>
        <v>19</v>
      </c>
      <c r="I35" s="80"/>
      <c r="J35" s="80"/>
      <c r="K35" s="81"/>
      <c r="L35" s="191"/>
      <c r="M35" s="79" t="str">
        <f t="shared" si="7"/>
        <v>18.8.</v>
      </c>
      <c r="N35" s="80"/>
      <c r="O35" s="80"/>
      <c r="P35" s="80"/>
      <c r="Q35" s="81"/>
      <c r="R35" s="191"/>
      <c r="S35" s="161">
        <f t="shared" si="13"/>
        <v>0.94999999999999973</v>
      </c>
      <c r="T35" s="80"/>
      <c r="U35" s="80"/>
      <c r="V35" s="80"/>
      <c r="W35" s="81"/>
      <c r="X35" s="191"/>
      <c r="Y35" s="79" t="str">
        <f>$Y$17</f>
        <v>Fernseher (rechts)</v>
      </c>
      <c r="Z35" s="80"/>
      <c r="AA35" s="80"/>
      <c r="AB35" s="80"/>
      <c r="AC35" s="80"/>
      <c r="AD35" s="80"/>
      <c r="AE35" s="80"/>
      <c r="AF35" s="80"/>
      <c r="AG35" s="80"/>
      <c r="AH35" s="81"/>
      <c r="AI35" s="191"/>
      <c r="AJ35" s="189" t="str">
        <f>$M$8 &amp; " "</f>
        <v xml:space="preserve">Markus </v>
      </c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59"/>
      <c r="AY35" s="81" t="s">
        <v>2</v>
      </c>
      <c r="AZ35" s="190"/>
      <c r="BA35" s="79"/>
      <c r="BB35" s="157" t="str">
        <f>" " &amp; $BC$8</f>
        <v xml:space="preserve"> Christoph</v>
      </c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91"/>
      <c r="BR35" s="153">
        <v>0</v>
      </c>
      <c r="BS35" s="154"/>
      <c r="BT35" s="154"/>
      <c r="BU35" s="154"/>
      <c r="BV35" s="154"/>
      <c r="BW35" s="80" t="s">
        <v>2</v>
      </c>
      <c r="BX35" s="80"/>
      <c r="BY35" s="80"/>
      <c r="BZ35" s="154">
        <v>0</v>
      </c>
      <c r="CA35" s="154"/>
      <c r="CB35" s="154"/>
      <c r="CC35" s="154"/>
      <c r="CD35" s="155"/>
      <c r="CE35" s="116"/>
      <c r="CF35" s="58">
        <f t="shared" si="8"/>
        <v>1</v>
      </c>
      <c r="CG35" s="58">
        <f t="shared" si="9"/>
        <v>0</v>
      </c>
      <c r="CH35" s="58">
        <f t="shared" si="10"/>
        <v>1</v>
      </c>
      <c r="CI35" s="58">
        <f t="shared" si="11"/>
        <v>0</v>
      </c>
      <c r="CJ35" s="193"/>
    </row>
    <row r="36" spans="1:88" ht="11.25" customHeight="1" x14ac:dyDescent="0.25">
      <c r="A36" s="18"/>
      <c r="B36" s="115"/>
      <c r="C36" s="148"/>
      <c r="D36" s="149"/>
      <c r="E36" s="149"/>
      <c r="F36" s="150"/>
      <c r="G36" s="192"/>
      <c r="H36" s="79">
        <f t="shared" si="12"/>
        <v>20</v>
      </c>
      <c r="I36" s="80"/>
      <c r="J36" s="80"/>
      <c r="K36" s="81"/>
      <c r="L36" s="191"/>
      <c r="M36" s="79" t="str">
        <f t="shared" si="7"/>
        <v>18.8.</v>
      </c>
      <c r="N36" s="80"/>
      <c r="O36" s="80"/>
      <c r="P36" s="80"/>
      <c r="Q36" s="81"/>
      <c r="R36" s="191"/>
      <c r="S36" s="161">
        <f t="shared" si="13"/>
        <v>0.94999999999999973</v>
      </c>
      <c r="T36" s="80"/>
      <c r="U36" s="80"/>
      <c r="V36" s="80"/>
      <c r="W36" s="81"/>
      <c r="X36" s="191"/>
      <c r="Y36" s="79" t="str">
        <f>$Y$16</f>
        <v>Fernseher (links)</v>
      </c>
      <c r="Z36" s="80"/>
      <c r="AA36" s="80"/>
      <c r="AB36" s="80"/>
      <c r="AC36" s="80"/>
      <c r="AD36" s="80"/>
      <c r="AE36" s="80"/>
      <c r="AF36" s="80"/>
      <c r="AG36" s="80"/>
      <c r="AH36" s="81"/>
      <c r="AI36" s="191"/>
      <c r="AJ36" s="189" t="str">
        <f>$AA$8 &amp; " "</f>
        <v xml:space="preserve">Ratze </v>
      </c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59"/>
      <c r="AY36" s="81" t="s">
        <v>2</v>
      </c>
      <c r="AZ36" s="190"/>
      <c r="BA36" s="79"/>
      <c r="BB36" s="157" t="str">
        <f>" " &amp; $BQ$8</f>
        <v xml:space="preserve"> Patrick</v>
      </c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91"/>
      <c r="BR36" s="153">
        <v>1</v>
      </c>
      <c r="BS36" s="154"/>
      <c r="BT36" s="154"/>
      <c r="BU36" s="154"/>
      <c r="BV36" s="154"/>
      <c r="BW36" s="80" t="s">
        <v>2</v>
      </c>
      <c r="BX36" s="80"/>
      <c r="BY36" s="80"/>
      <c r="BZ36" s="154">
        <v>1</v>
      </c>
      <c r="CA36" s="154"/>
      <c r="CB36" s="154"/>
      <c r="CC36" s="154"/>
      <c r="CD36" s="155"/>
      <c r="CE36" s="116"/>
      <c r="CF36" s="58">
        <f t="shared" si="8"/>
        <v>1</v>
      </c>
      <c r="CG36" s="58">
        <f t="shared" si="9"/>
        <v>0</v>
      </c>
      <c r="CH36" s="58">
        <f t="shared" si="10"/>
        <v>1</v>
      </c>
      <c r="CI36" s="58">
        <f t="shared" si="11"/>
        <v>0</v>
      </c>
      <c r="CJ36" s="193"/>
    </row>
    <row r="37" spans="1:88" ht="7.5" customHeight="1" x14ac:dyDescent="0.25">
      <c r="A37" s="18"/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9"/>
      <c r="CF37" s="58"/>
      <c r="CG37" s="58"/>
      <c r="CH37" s="58"/>
      <c r="CI37" s="58"/>
      <c r="CJ37" s="193"/>
    </row>
    <row r="38" spans="1:88" ht="11.25" customHeight="1" x14ac:dyDescent="0.25">
      <c r="A38" s="18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58"/>
      <c r="CG38" s="58"/>
      <c r="CH38" s="58"/>
      <c r="CI38" s="58"/>
      <c r="CJ38" s="193"/>
    </row>
    <row r="39" spans="1:88" ht="7.5" customHeight="1" x14ac:dyDescent="0.25">
      <c r="A39" s="18"/>
      <c r="B39" s="11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4"/>
      <c r="CF39" s="58"/>
      <c r="CG39" s="58"/>
      <c r="CH39" s="58"/>
      <c r="CI39" s="58"/>
      <c r="CJ39" s="193"/>
    </row>
    <row r="40" spans="1:88" s="2" customFormat="1" ht="15" customHeight="1" x14ac:dyDescent="0.25">
      <c r="A40" s="18"/>
      <c r="B40" s="115"/>
      <c r="C40" s="86" t="s">
        <v>12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8"/>
      <c r="CE40" s="116"/>
      <c r="CF40" s="4"/>
      <c r="CG40" s="4"/>
      <c r="CH40" s="4"/>
      <c r="CI40" s="4"/>
      <c r="CJ40" s="193"/>
    </row>
    <row r="41" spans="1:88" ht="7.5" customHeight="1" x14ac:dyDescent="0.25">
      <c r="A41" s="18"/>
      <c r="B41" s="115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6"/>
      <c r="CF41" s="58"/>
      <c r="CG41" s="58"/>
      <c r="CH41" s="58"/>
      <c r="CI41" s="58"/>
      <c r="CJ41" s="193"/>
    </row>
    <row r="42" spans="1:88" s="3" customFormat="1" ht="11.25" customHeight="1" x14ac:dyDescent="0.25">
      <c r="A42" s="18"/>
      <c r="B42" s="115"/>
      <c r="C42" s="131"/>
      <c r="D42" s="124"/>
      <c r="E42" s="124"/>
      <c r="F42" s="124"/>
      <c r="G42" s="124"/>
      <c r="H42" s="124"/>
      <c r="I42" s="124"/>
      <c r="J42" s="124"/>
      <c r="K42" s="124"/>
      <c r="L42" s="186"/>
      <c r="M42" s="131" t="str">
        <f>$M$8</f>
        <v>Markus</v>
      </c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31" t="str">
        <f>$AA$8</f>
        <v>Ratze</v>
      </c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31" t="str">
        <f>$AO$8</f>
        <v>Jule</v>
      </c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31" t="str">
        <f>$BC$8</f>
        <v>Christoph</v>
      </c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18" t="str">
        <f>$BQ$8</f>
        <v>Patrick</v>
      </c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87"/>
      <c r="CE42" s="116"/>
      <c r="CF42" s="5"/>
      <c r="CG42" s="5"/>
      <c r="CH42" s="5"/>
      <c r="CI42" s="5"/>
      <c r="CJ42" s="193"/>
    </row>
    <row r="43" spans="1:88" ht="11.25" customHeight="1" x14ac:dyDescent="0.25">
      <c r="A43" s="18"/>
      <c r="B43" s="115"/>
      <c r="C43" s="101" t="str">
        <f>" " &amp; $M$8</f>
        <v xml:space="preserve"> Markus</v>
      </c>
      <c r="D43" s="102"/>
      <c r="E43" s="102"/>
      <c r="F43" s="102"/>
      <c r="G43" s="102"/>
      <c r="H43" s="102"/>
      <c r="I43" s="102"/>
      <c r="J43" s="102"/>
      <c r="K43" s="102"/>
      <c r="L43" s="102"/>
      <c r="M43" s="73" t="s">
        <v>13</v>
      </c>
      <c r="N43" s="74"/>
      <c r="O43" s="74"/>
      <c r="P43" s="74"/>
      <c r="Q43" s="74"/>
      <c r="R43" s="74" t="s">
        <v>2</v>
      </c>
      <c r="S43" s="74"/>
      <c r="T43" s="74"/>
      <c r="U43" s="74"/>
      <c r="V43" s="74"/>
      <c r="W43" s="74"/>
      <c r="X43" s="74"/>
      <c r="Y43" s="74"/>
      <c r="Z43" s="75"/>
      <c r="AA43" s="165">
        <f>IF(ISBLANK(BR16),"",BR16)</f>
        <v>1</v>
      </c>
      <c r="AB43" s="166"/>
      <c r="AC43" s="166"/>
      <c r="AD43" s="166"/>
      <c r="AE43" s="166"/>
      <c r="AF43" s="166" t="s">
        <v>2</v>
      </c>
      <c r="AG43" s="166"/>
      <c r="AH43" s="166"/>
      <c r="AI43" s="166"/>
      <c r="AJ43" s="166">
        <f>IF(ISBLANK(BZ16),"",BZ16)</f>
        <v>0</v>
      </c>
      <c r="AK43" s="166"/>
      <c r="AL43" s="166"/>
      <c r="AM43" s="166"/>
      <c r="AN43" s="167"/>
      <c r="AO43" s="165">
        <f>IF(ISBLANK(BR21),"",BR21)</f>
        <v>0</v>
      </c>
      <c r="AP43" s="166"/>
      <c r="AQ43" s="166"/>
      <c r="AR43" s="166"/>
      <c r="AS43" s="166"/>
      <c r="AT43" s="166" t="s">
        <v>2</v>
      </c>
      <c r="AU43" s="166"/>
      <c r="AV43" s="166"/>
      <c r="AW43" s="166"/>
      <c r="AX43" s="166">
        <f>IF(ISBLANK(BZ21),"",BZ21)</f>
        <v>0</v>
      </c>
      <c r="AY43" s="166"/>
      <c r="AZ43" s="166"/>
      <c r="BA43" s="166"/>
      <c r="BB43" s="167"/>
      <c r="BC43" s="165">
        <f>IF(ISBLANK(BR35),"",BR35)</f>
        <v>0</v>
      </c>
      <c r="BD43" s="166"/>
      <c r="BE43" s="166"/>
      <c r="BF43" s="166"/>
      <c r="BG43" s="166"/>
      <c r="BH43" s="166" t="s">
        <v>2</v>
      </c>
      <c r="BI43" s="166"/>
      <c r="BJ43" s="166"/>
      <c r="BK43" s="166"/>
      <c r="BL43" s="166">
        <f>IF(ISBLANK(BZ35),"",BZ35)</f>
        <v>0</v>
      </c>
      <c r="BM43" s="166"/>
      <c r="BN43" s="166"/>
      <c r="BO43" s="166"/>
      <c r="BP43" s="167"/>
      <c r="BQ43" s="165">
        <f>IF(ISBLANK(BR29),"",BR29)</f>
        <v>0</v>
      </c>
      <c r="BR43" s="166"/>
      <c r="BS43" s="166"/>
      <c r="BT43" s="166"/>
      <c r="BU43" s="166"/>
      <c r="BV43" s="166" t="s">
        <v>2</v>
      </c>
      <c r="BW43" s="166"/>
      <c r="BX43" s="166"/>
      <c r="BY43" s="166"/>
      <c r="BZ43" s="166">
        <f>IF(ISBLANK(BZ29),"",BZ29)</f>
        <v>0</v>
      </c>
      <c r="CA43" s="166"/>
      <c r="CB43" s="166"/>
      <c r="CC43" s="166"/>
      <c r="CD43" s="167"/>
      <c r="CE43" s="116"/>
      <c r="CF43" s="58"/>
      <c r="CG43" s="58"/>
      <c r="CH43" s="58"/>
      <c r="CI43" s="58"/>
      <c r="CJ43" s="193"/>
    </row>
    <row r="44" spans="1:88" ht="11.25" customHeight="1" x14ac:dyDescent="0.25">
      <c r="A44" s="18"/>
      <c r="B44" s="115"/>
      <c r="C44" s="101" t="str">
        <f>" " &amp; $AA$8</f>
        <v xml:space="preserve"> Ratze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65">
        <f>IF(ISBLANK(BR27),"",BR27)</f>
        <v>0</v>
      </c>
      <c r="N44" s="166"/>
      <c r="O44" s="166"/>
      <c r="P44" s="166"/>
      <c r="Q44" s="166"/>
      <c r="R44" s="166" t="s">
        <v>2</v>
      </c>
      <c r="S44" s="166"/>
      <c r="T44" s="166"/>
      <c r="U44" s="166"/>
      <c r="V44" s="166">
        <f>IF(ISBLANK(BZ27),"",BZ27)</f>
        <v>2</v>
      </c>
      <c r="W44" s="166"/>
      <c r="X44" s="166"/>
      <c r="Y44" s="166"/>
      <c r="Z44" s="167"/>
      <c r="AA44" s="73" t="s">
        <v>13</v>
      </c>
      <c r="AB44" s="74"/>
      <c r="AC44" s="74"/>
      <c r="AD44" s="74"/>
      <c r="AE44" s="74"/>
      <c r="AF44" s="74" t="s">
        <v>2</v>
      </c>
      <c r="AG44" s="74"/>
      <c r="AH44" s="74"/>
      <c r="AI44" s="74"/>
      <c r="AJ44" s="74"/>
      <c r="AK44" s="74"/>
      <c r="AL44" s="74"/>
      <c r="AM44" s="74"/>
      <c r="AN44" s="75"/>
      <c r="AO44" s="165">
        <f>IF(ISBLANK(BR19),"",BR19)</f>
        <v>0</v>
      </c>
      <c r="AP44" s="166"/>
      <c r="AQ44" s="166"/>
      <c r="AR44" s="166"/>
      <c r="AS44" s="166"/>
      <c r="AT44" s="166" t="s">
        <v>2</v>
      </c>
      <c r="AU44" s="166"/>
      <c r="AV44" s="166"/>
      <c r="AW44" s="166"/>
      <c r="AX44" s="166">
        <f>IF(ISBLANK(BZ19),"",BZ19)</f>
        <v>0</v>
      </c>
      <c r="AY44" s="166"/>
      <c r="AZ44" s="166"/>
      <c r="BA44" s="166"/>
      <c r="BB44" s="167"/>
      <c r="BC44" s="165">
        <f>IF(ISBLANK(BR22),"",BR22)</f>
        <v>0</v>
      </c>
      <c r="BD44" s="166"/>
      <c r="BE44" s="166"/>
      <c r="BF44" s="166"/>
      <c r="BG44" s="166"/>
      <c r="BH44" s="166" t="s">
        <v>2</v>
      </c>
      <c r="BI44" s="166"/>
      <c r="BJ44" s="166"/>
      <c r="BK44" s="166"/>
      <c r="BL44" s="166">
        <f>IF(ISBLANK(BZ22),"",BZ22)</f>
        <v>3</v>
      </c>
      <c r="BM44" s="166"/>
      <c r="BN44" s="166"/>
      <c r="BO44" s="166"/>
      <c r="BP44" s="167"/>
      <c r="BQ44" s="165">
        <f>IF(ISBLANK(BR36),"",BR36)</f>
        <v>1</v>
      </c>
      <c r="BR44" s="166"/>
      <c r="BS44" s="166"/>
      <c r="BT44" s="166"/>
      <c r="BU44" s="166"/>
      <c r="BV44" s="166" t="s">
        <v>2</v>
      </c>
      <c r="BW44" s="166"/>
      <c r="BX44" s="166"/>
      <c r="BY44" s="166"/>
      <c r="BZ44" s="166">
        <f>IF(ISBLANK(BZ36),"",BZ36)</f>
        <v>1</v>
      </c>
      <c r="CA44" s="166"/>
      <c r="CB44" s="166"/>
      <c r="CC44" s="166"/>
      <c r="CD44" s="167"/>
      <c r="CE44" s="116"/>
      <c r="CF44" s="58"/>
      <c r="CG44" s="58"/>
      <c r="CH44" s="58"/>
      <c r="CI44" s="58"/>
      <c r="CJ44" s="193"/>
    </row>
    <row r="45" spans="1:88" ht="11.25" customHeight="1" x14ac:dyDescent="0.25">
      <c r="A45" s="18"/>
      <c r="B45" s="115"/>
      <c r="C45" s="101" t="str">
        <f>" " &amp; $AO$8</f>
        <v xml:space="preserve"> Jule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65">
        <f>IF(ISBLANK(BR32),"",BR32)</f>
        <v>3</v>
      </c>
      <c r="N45" s="166"/>
      <c r="O45" s="166"/>
      <c r="P45" s="166"/>
      <c r="Q45" s="166"/>
      <c r="R45" s="166" t="s">
        <v>2</v>
      </c>
      <c r="S45" s="166"/>
      <c r="T45" s="166"/>
      <c r="U45" s="166"/>
      <c r="V45" s="166">
        <f>IF(ISBLANK(BZ32),"",BZ32)</f>
        <v>0</v>
      </c>
      <c r="W45" s="166"/>
      <c r="X45" s="166"/>
      <c r="Y45" s="166"/>
      <c r="Z45" s="167"/>
      <c r="AA45" s="165">
        <f>IF(ISBLANK(BR30),"",BR30)</f>
        <v>2</v>
      </c>
      <c r="AB45" s="166"/>
      <c r="AC45" s="166"/>
      <c r="AD45" s="166"/>
      <c r="AE45" s="166"/>
      <c r="AF45" s="166" t="s">
        <v>2</v>
      </c>
      <c r="AG45" s="166"/>
      <c r="AH45" s="166"/>
      <c r="AI45" s="166"/>
      <c r="AJ45" s="166">
        <f>IF(ISBLANK(BZ30),"",BZ30)</f>
        <v>4</v>
      </c>
      <c r="AK45" s="166"/>
      <c r="AL45" s="166"/>
      <c r="AM45" s="166"/>
      <c r="AN45" s="167"/>
      <c r="AO45" s="73" t="s">
        <v>13</v>
      </c>
      <c r="AP45" s="74"/>
      <c r="AQ45" s="74"/>
      <c r="AR45" s="74"/>
      <c r="AS45" s="74"/>
      <c r="AT45" s="74" t="s">
        <v>2</v>
      </c>
      <c r="AU45" s="74"/>
      <c r="AV45" s="74"/>
      <c r="AW45" s="74"/>
      <c r="AX45" s="74"/>
      <c r="AY45" s="74"/>
      <c r="AZ45" s="74"/>
      <c r="BA45" s="74"/>
      <c r="BB45" s="75"/>
      <c r="BC45" s="165">
        <f>IF(ISBLANK(BR17),"",BR17)</f>
        <v>1</v>
      </c>
      <c r="BD45" s="166"/>
      <c r="BE45" s="166"/>
      <c r="BF45" s="166"/>
      <c r="BG45" s="166"/>
      <c r="BH45" s="166" t="s">
        <v>2</v>
      </c>
      <c r="BI45" s="166"/>
      <c r="BJ45" s="166"/>
      <c r="BK45" s="166"/>
      <c r="BL45" s="166">
        <f>IF(ISBLANK(BZ17),"",BZ17)</f>
        <v>2</v>
      </c>
      <c r="BM45" s="166"/>
      <c r="BN45" s="166"/>
      <c r="BO45" s="166"/>
      <c r="BP45" s="167"/>
      <c r="BQ45" s="165">
        <f>IF(ISBLANK(BR23),"",BR23)</f>
        <v>1</v>
      </c>
      <c r="BR45" s="166"/>
      <c r="BS45" s="166"/>
      <c r="BT45" s="166"/>
      <c r="BU45" s="166"/>
      <c r="BV45" s="166" t="s">
        <v>2</v>
      </c>
      <c r="BW45" s="166"/>
      <c r="BX45" s="166"/>
      <c r="BY45" s="166"/>
      <c r="BZ45" s="166">
        <f>IF(ISBLANK(BZ23),"",BZ23)</f>
        <v>1</v>
      </c>
      <c r="CA45" s="166"/>
      <c r="CB45" s="166"/>
      <c r="CC45" s="166"/>
      <c r="CD45" s="167"/>
      <c r="CE45" s="116"/>
      <c r="CF45" s="58"/>
      <c r="CG45" s="58"/>
      <c r="CH45" s="58"/>
      <c r="CI45" s="58"/>
      <c r="CJ45" s="193"/>
    </row>
    <row r="46" spans="1:88" ht="11.25" customHeight="1" x14ac:dyDescent="0.25">
      <c r="A46" s="18"/>
      <c r="B46" s="115"/>
      <c r="C46" s="101" t="str">
        <f>" " &amp; $BC$8</f>
        <v xml:space="preserve"> Christoph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65">
        <f>IF(ISBLANK(BR24),"",BR24)</f>
        <v>1</v>
      </c>
      <c r="N46" s="166"/>
      <c r="O46" s="166"/>
      <c r="P46" s="166"/>
      <c r="Q46" s="166"/>
      <c r="R46" s="166" t="s">
        <v>2</v>
      </c>
      <c r="S46" s="166"/>
      <c r="T46" s="166"/>
      <c r="U46" s="166"/>
      <c r="V46" s="166">
        <f>IF(ISBLANK(BZ24),"",BZ24)</f>
        <v>2</v>
      </c>
      <c r="W46" s="166"/>
      <c r="X46" s="166"/>
      <c r="Y46" s="166"/>
      <c r="Z46" s="167"/>
      <c r="AA46" s="165">
        <f>IF(ISBLANK(BR33),"",BR33)</f>
        <v>2</v>
      </c>
      <c r="AB46" s="166"/>
      <c r="AC46" s="166"/>
      <c r="AD46" s="166"/>
      <c r="AE46" s="166"/>
      <c r="AF46" s="166" t="s">
        <v>2</v>
      </c>
      <c r="AG46" s="166"/>
      <c r="AH46" s="166"/>
      <c r="AI46" s="166"/>
      <c r="AJ46" s="166">
        <f>IF(ISBLANK(BZ33),"",BZ33)</f>
        <v>1</v>
      </c>
      <c r="AK46" s="166"/>
      <c r="AL46" s="166"/>
      <c r="AM46" s="166"/>
      <c r="AN46" s="167"/>
      <c r="AO46" s="165">
        <f>IF(ISBLANK(BR28),"",BR28)</f>
        <v>0</v>
      </c>
      <c r="AP46" s="166"/>
      <c r="AQ46" s="166"/>
      <c r="AR46" s="166"/>
      <c r="AS46" s="166"/>
      <c r="AT46" s="166" t="s">
        <v>2</v>
      </c>
      <c r="AU46" s="166"/>
      <c r="AV46" s="166"/>
      <c r="AW46" s="166"/>
      <c r="AX46" s="166">
        <f>IF(ISBLANK(BZ28),"",BZ28)</f>
        <v>1</v>
      </c>
      <c r="AY46" s="166"/>
      <c r="AZ46" s="166"/>
      <c r="BA46" s="166"/>
      <c r="BB46" s="167"/>
      <c r="BC46" s="73" t="s">
        <v>13</v>
      </c>
      <c r="BD46" s="74"/>
      <c r="BE46" s="74"/>
      <c r="BF46" s="74"/>
      <c r="BG46" s="74"/>
      <c r="BH46" s="74" t="s">
        <v>2</v>
      </c>
      <c r="BI46" s="74"/>
      <c r="BJ46" s="74"/>
      <c r="BK46" s="74"/>
      <c r="BL46" s="74"/>
      <c r="BM46" s="74"/>
      <c r="BN46" s="74"/>
      <c r="BO46" s="74"/>
      <c r="BP46" s="75"/>
      <c r="BQ46" s="165">
        <f>IF(ISBLANK(BR20),"",BR20)</f>
        <v>1</v>
      </c>
      <c r="BR46" s="166"/>
      <c r="BS46" s="166"/>
      <c r="BT46" s="166"/>
      <c r="BU46" s="166"/>
      <c r="BV46" s="166" t="s">
        <v>2</v>
      </c>
      <c r="BW46" s="166"/>
      <c r="BX46" s="166"/>
      <c r="BY46" s="166"/>
      <c r="BZ46" s="166">
        <f>IF(ISBLANK(BZ20),"",BZ20)</f>
        <v>3</v>
      </c>
      <c r="CA46" s="166"/>
      <c r="CB46" s="166"/>
      <c r="CC46" s="166"/>
      <c r="CD46" s="167"/>
      <c r="CE46" s="116"/>
      <c r="CF46" s="58"/>
      <c r="CG46" s="58"/>
      <c r="CH46" s="58"/>
      <c r="CI46" s="58"/>
      <c r="CJ46" s="193"/>
    </row>
    <row r="47" spans="1:88" ht="11.25" customHeight="1" x14ac:dyDescent="0.25">
      <c r="A47" s="18"/>
      <c r="B47" s="115"/>
      <c r="C47" s="101" t="str">
        <f>" " &amp; $BQ$8</f>
        <v xml:space="preserve"> Patrick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65">
        <f>IF(ISBLANK(BR18),"",BR18)</f>
        <v>2</v>
      </c>
      <c r="N47" s="166"/>
      <c r="O47" s="166"/>
      <c r="P47" s="166"/>
      <c r="Q47" s="166"/>
      <c r="R47" s="166" t="s">
        <v>2</v>
      </c>
      <c r="S47" s="166"/>
      <c r="T47" s="166"/>
      <c r="U47" s="166"/>
      <c r="V47" s="166">
        <f>IF(ISBLANK(BZ18),"",BZ18)</f>
        <v>0</v>
      </c>
      <c r="W47" s="166"/>
      <c r="X47" s="166"/>
      <c r="Y47" s="166"/>
      <c r="Z47" s="167"/>
      <c r="AA47" s="165">
        <f>IF(ISBLANK(BR25),"",BR25)</f>
        <v>1</v>
      </c>
      <c r="AB47" s="166"/>
      <c r="AC47" s="166"/>
      <c r="AD47" s="166"/>
      <c r="AE47" s="166"/>
      <c r="AF47" s="166" t="s">
        <v>2</v>
      </c>
      <c r="AG47" s="166"/>
      <c r="AH47" s="166"/>
      <c r="AI47" s="166"/>
      <c r="AJ47" s="166">
        <f>IF(ISBLANK(BZ25),"",BZ25)</f>
        <v>0</v>
      </c>
      <c r="AK47" s="166"/>
      <c r="AL47" s="166"/>
      <c r="AM47" s="166"/>
      <c r="AN47" s="167"/>
      <c r="AO47" s="165">
        <f>IF(ISBLANK(BR34),"",BR34)</f>
        <v>1</v>
      </c>
      <c r="AP47" s="166"/>
      <c r="AQ47" s="166"/>
      <c r="AR47" s="166"/>
      <c r="AS47" s="166"/>
      <c r="AT47" s="166" t="s">
        <v>2</v>
      </c>
      <c r="AU47" s="166"/>
      <c r="AV47" s="166"/>
      <c r="AW47" s="166"/>
      <c r="AX47" s="166">
        <f>IF(ISBLANK(BZ34),"",BZ34)</f>
        <v>0</v>
      </c>
      <c r="AY47" s="166"/>
      <c r="AZ47" s="166"/>
      <c r="BA47" s="166"/>
      <c r="BB47" s="167"/>
      <c r="BC47" s="165">
        <f>IF(ISBLANK(BR31),"",BR31)</f>
        <v>1</v>
      </c>
      <c r="BD47" s="166"/>
      <c r="BE47" s="166"/>
      <c r="BF47" s="166"/>
      <c r="BG47" s="166"/>
      <c r="BH47" s="166" t="s">
        <v>2</v>
      </c>
      <c r="BI47" s="166"/>
      <c r="BJ47" s="166"/>
      <c r="BK47" s="166"/>
      <c r="BL47" s="166">
        <f>IF(ISBLANK(BZ31),"",BZ31)</f>
        <v>0</v>
      </c>
      <c r="BM47" s="166"/>
      <c r="BN47" s="166"/>
      <c r="BO47" s="166"/>
      <c r="BP47" s="167"/>
      <c r="BQ47" s="73" t="s">
        <v>13</v>
      </c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5"/>
      <c r="CE47" s="116"/>
      <c r="CF47" s="58"/>
      <c r="CG47" s="58"/>
      <c r="CH47" s="58"/>
      <c r="CI47" s="58"/>
      <c r="CJ47" s="193"/>
    </row>
    <row r="48" spans="1:88" ht="7.5" customHeight="1" x14ac:dyDescent="0.25">
      <c r="A48" s="18"/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9"/>
      <c r="CF48" s="58"/>
      <c r="CG48" s="58"/>
      <c r="CH48" s="58"/>
      <c r="CI48" s="58"/>
      <c r="CJ48" s="193"/>
    </row>
    <row r="49" spans="1:88" ht="11.25" hidden="1" customHeight="1" x14ac:dyDescent="0.25">
      <c r="A49" s="18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58"/>
      <c r="CG49" s="58"/>
      <c r="CH49" s="58"/>
      <c r="CI49" s="58"/>
      <c r="CJ49" s="193"/>
    </row>
    <row r="50" spans="1:88" ht="7.5" hidden="1" customHeight="1" x14ac:dyDescent="0.25">
      <c r="A50" s="18"/>
      <c r="B50" s="113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4"/>
      <c r="CF50" s="58"/>
      <c r="CG50" s="58"/>
      <c r="CH50" s="58"/>
      <c r="CI50" s="58"/>
      <c r="CJ50" s="193"/>
    </row>
    <row r="51" spans="1:88" ht="15" hidden="1" customHeight="1" x14ac:dyDescent="0.25">
      <c r="A51" s="18"/>
      <c r="B51" s="115"/>
      <c r="C51" s="86" t="s">
        <v>14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8"/>
      <c r="CE51" s="116"/>
      <c r="CF51" s="58"/>
      <c r="CG51" s="58"/>
      <c r="CH51" s="58"/>
      <c r="CI51" s="58"/>
      <c r="CJ51" s="193"/>
    </row>
    <row r="52" spans="1:88" ht="7.5" hidden="1" customHeight="1" x14ac:dyDescent="0.25">
      <c r="A52" s="18"/>
      <c r="B52" s="115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6"/>
      <c r="CF52" s="58"/>
      <c r="CG52" s="58"/>
      <c r="CH52" s="58"/>
      <c r="CI52" s="58"/>
      <c r="CJ52" s="193"/>
    </row>
    <row r="53" spans="1:88" s="3" customFormat="1" ht="11.25" hidden="1" customHeight="1" x14ac:dyDescent="0.25">
      <c r="A53" s="18"/>
      <c r="B53" s="115"/>
      <c r="C53" s="117" t="s">
        <v>15</v>
      </c>
      <c r="D53" s="117"/>
      <c r="E53" s="117"/>
      <c r="F53" s="117"/>
      <c r="G53" s="117"/>
      <c r="H53" s="101" t="str">
        <f>" Spieler"</f>
        <v xml:space="preserve"> Spieler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17" t="s">
        <v>16</v>
      </c>
      <c r="U53" s="117"/>
      <c r="V53" s="117"/>
      <c r="W53" s="117"/>
      <c r="X53" s="117"/>
      <c r="Y53" s="73"/>
      <c r="Z53" s="118" t="s">
        <v>17</v>
      </c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 t="s">
        <v>18</v>
      </c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75" t="s">
        <v>19</v>
      </c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 t="s">
        <v>20</v>
      </c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73"/>
      <c r="BS53" s="120" t="s">
        <v>21</v>
      </c>
      <c r="BT53" s="117"/>
      <c r="BU53" s="117"/>
      <c r="BV53" s="117"/>
      <c r="BW53" s="117"/>
      <c r="BX53" s="73" t="s">
        <v>22</v>
      </c>
      <c r="BY53" s="74"/>
      <c r="BZ53" s="74"/>
      <c r="CA53" s="74"/>
      <c r="CB53" s="96" t="s">
        <v>56</v>
      </c>
      <c r="CC53" s="74"/>
      <c r="CD53" s="75"/>
      <c r="CE53" s="116"/>
      <c r="CF53" s="5"/>
      <c r="CG53" s="5"/>
      <c r="CH53" s="5"/>
      <c r="CI53" s="5"/>
      <c r="CJ53" s="193"/>
    </row>
    <row r="54" spans="1:88" ht="11.25" hidden="1" customHeight="1" x14ac:dyDescent="0.25">
      <c r="A54" s="18"/>
      <c r="B54" s="115"/>
      <c r="C54" s="92">
        <f>RANK($BX54,$BX$54:$BX$58,0)</f>
        <v>2</v>
      </c>
      <c r="D54" s="93"/>
      <c r="E54" s="93"/>
      <c r="F54" s="93"/>
      <c r="G54" s="93"/>
      <c r="H54" s="183" t="str">
        <f>" " &amp; $M$8</f>
        <v xml:space="preserve"> Markus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5"/>
      <c r="T54" s="92">
        <f>CF16+CF18+CF21+CF24+CF27+CF29+CF32+CF35</f>
        <v>8</v>
      </c>
      <c r="U54" s="93"/>
      <c r="V54" s="93"/>
      <c r="W54" s="93"/>
      <c r="X54" s="93"/>
      <c r="Y54" s="95"/>
      <c r="Z54" s="113">
        <f>CG16+CI18+CG21+CI24+CI27+CG29+CI32+CG35</f>
        <v>3</v>
      </c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94">
        <f>CH16+CH18+CH21+CH24+CH27+CH29+CH32+CH35</f>
        <v>3</v>
      </c>
      <c r="AL54" s="93"/>
      <c r="AM54" s="93"/>
      <c r="AN54" s="93"/>
      <c r="AO54" s="93"/>
      <c r="AP54" s="93"/>
      <c r="AQ54" s="93"/>
      <c r="AR54" s="93"/>
      <c r="AS54" s="93"/>
      <c r="AT54" s="93"/>
      <c r="AU54" s="111"/>
      <c r="AV54" s="94">
        <f>CI16+CG18+CI21+CG24+CG27+CI29+CG32+CI35</f>
        <v>2</v>
      </c>
      <c r="AW54" s="93"/>
      <c r="AX54" s="93"/>
      <c r="AY54" s="93"/>
      <c r="AZ54" s="93"/>
      <c r="BA54" s="93"/>
      <c r="BB54" s="93"/>
      <c r="BC54" s="93"/>
      <c r="BD54" s="93"/>
      <c r="BE54" s="93"/>
      <c r="BF54" s="111"/>
      <c r="BG54" s="92">
        <f>BR16+BZ18+BR21+BZ24+BZ27+BR29+BZ32+BR35</f>
        <v>5</v>
      </c>
      <c r="BH54" s="93"/>
      <c r="BI54" s="93"/>
      <c r="BJ54" s="93"/>
      <c r="BK54" s="93"/>
      <c r="BL54" s="93" t="s">
        <v>2</v>
      </c>
      <c r="BM54" s="93"/>
      <c r="BN54" s="93">
        <f>BZ16+BR18+BZ21+BR24+BR27+BZ29+BR32+BZ35</f>
        <v>6</v>
      </c>
      <c r="BO54" s="93"/>
      <c r="BP54" s="93"/>
      <c r="BQ54" s="93"/>
      <c r="BR54" s="111"/>
      <c r="BS54" s="94">
        <f>BG54-BN54</f>
        <v>-1</v>
      </c>
      <c r="BT54" s="93"/>
      <c r="BU54" s="93"/>
      <c r="BV54" s="93"/>
      <c r="BW54" s="93"/>
      <c r="BX54" s="92">
        <f>(Z54*3)+AK54</f>
        <v>12</v>
      </c>
      <c r="BY54" s="93"/>
      <c r="BZ54" s="93"/>
      <c r="CA54" s="93"/>
      <c r="CB54" s="94">
        <f>BX54+ROW()/1000</f>
        <v>12.054</v>
      </c>
      <c r="CC54" s="93"/>
      <c r="CD54" s="95"/>
      <c r="CE54" s="116"/>
      <c r="CF54" s="58"/>
      <c r="CG54" s="58"/>
      <c r="CH54" s="58"/>
      <c r="CI54" s="58"/>
      <c r="CJ54" s="193"/>
    </row>
    <row r="55" spans="1:88" ht="11.25" hidden="1" customHeight="1" x14ac:dyDescent="0.25">
      <c r="A55" s="18"/>
      <c r="B55" s="115"/>
      <c r="C55" s="92">
        <f>RANK($BX55,$BX$54:$BX$58,0)</f>
        <v>5</v>
      </c>
      <c r="D55" s="93"/>
      <c r="E55" s="93"/>
      <c r="F55" s="93"/>
      <c r="G55" s="93"/>
      <c r="H55" s="183" t="str">
        <f>" " &amp; $AA$8</f>
        <v xml:space="preserve"> Ratze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CF16+CF19+CF22+CF25+CF27+CF30+CF33+CF36</f>
        <v>8</v>
      </c>
      <c r="U55" s="93"/>
      <c r="V55" s="93"/>
      <c r="W55" s="93"/>
      <c r="X55" s="93"/>
      <c r="Y55" s="95"/>
      <c r="Z55" s="113">
        <f>CI16+CG19+CG22+CI25+CG27+CI30+CI33+CG36</f>
        <v>1</v>
      </c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94">
        <f>CH16+CH19+CH22+CH25+CH27+CH30+CH33+CH36</f>
        <v>2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CG16+CI19+CI22+CG25+CI27+CG30+CG33+CI36</f>
        <v>5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BZ16+BR19+BR22+BZ25+BR27+BZ30+BZ33+BR36</f>
        <v>6</v>
      </c>
      <c r="BH55" s="93"/>
      <c r="BI55" s="93"/>
      <c r="BJ55" s="93"/>
      <c r="BK55" s="93" t="s">
        <v>2</v>
      </c>
      <c r="BL55" s="93" t="s">
        <v>2</v>
      </c>
      <c r="BM55" s="93"/>
      <c r="BN55" s="93">
        <f>BR16+BZ19+BZ22+BR25+BZ27+BR30+BR33+BZ36</f>
        <v>12</v>
      </c>
      <c r="BO55" s="93"/>
      <c r="BP55" s="93"/>
      <c r="BQ55" s="93"/>
      <c r="BR55" s="111"/>
      <c r="BS55" s="94">
        <f>BG55-BN55</f>
        <v>-6</v>
      </c>
      <c r="BT55" s="93"/>
      <c r="BU55" s="93"/>
      <c r="BV55" s="93"/>
      <c r="BW55" s="93"/>
      <c r="BX55" s="92">
        <f>(Z55*3)+AK55</f>
        <v>5</v>
      </c>
      <c r="BY55" s="93"/>
      <c r="BZ55" s="93"/>
      <c r="CA55" s="93"/>
      <c r="CB55" s="94">
        <f>BX55+ROW()/1000</f>
        <v>5.0549999999999997</v>
      </c>
      <c r="CC55" s="93"/>
      <c r="CD55" s="95"/>
      <c r="CE55" s="116"/>
      <c r="CF55" s="58"/>
      <c r="CG55" s="58"/>
      <c r="CH55" s="58"/>
      <c r="CI55" s="58"/>
      <c r="CJ55" s="193"/>
    </row>
    <row r="56" spans="1:88" ht="11.25" hidden="1" customHeight="1" x14ac:dyDescent="0.25">
      <c r="A56" s="18"/>
      <c r="B56" s="115"/>
      <c r="C56" s="92">
        <f>RANK($BX56,$BX$54:$BX$58,0)</f>
        <v>4</v>
      </c>
      <c r="D56" s="93"/>
      <c r="E56" s="93"/>
      <c r="F56" s="93"/>
      <c r="G56" s="93"/>
      <c r="H56" s="183" t="str">
        <f>" " &amp; $AO$8</f>
        <v xml:space="preserve"> Jule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CF17+CF19+CF21+CF23+CF28+CF30+CF32+CF34</f>
        <v>8</v>
      </c>
      <c r="U56" s="93"/>
      <c r="V56" s="93"/>
      <c r="W56" s="93"/>
      <c r="X56" s="93"/>
      <c r="Y56" s="95"/>
      <c r="Z56" s="113">
        <f>CG17+CI19+CI21+CG23+CI28+CG30+CG32+CI34</f>
        <v>2</v>
      </c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94">
        <f>CH17+CH19+CH21+CH23+CH28+CH30+CH32+CH34</f>
        <v>3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CI17+CG19+CG21+CI23+CG28+CI30+CI32+CG34</f>
        <v>3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BR17+BZ19+BZ21+BR23+BZ28+BR30+BR32+BZ34</f>
        <v>8</v>
      </c>
      <c r="BH56" s="93"/>
      <c r="BI56" s="93"/>
      <c r="BJ56" s="93"/>
      <c r="BK56" s="93" t="s">
        <v>2</v>
      </c>
      <c r="BL56" s="93" t="s">
        <v>2</v>
      </c>
      <c r="BM56" s="93"/>
      <c r="BN56" s="93">
        <f>BZ17+BR19+BR21+BZ23+BR28+BZ30+BZ32+BR34</f>
        <v>8</v>
      </c>
      <c r="BO56" s="93"/>
      <c r="BP56" s="93"/>
      <c r="BQ56" s="93"/>
      <c r="BR56" s="111"/>
      <c r="BS56" s="94">
        <f>BG56-BN56</f>
        <v>0</v>
      </c>
      <c r="BT56" s="93"/>
      <c r="BU56" s="93"/>
      <c r="BV56" s="93"/>
      <c r="BW56" s="93"/>
      <c r="BX56" s="92">
        <f>(Z56*3)+AK56</f>
        <v>9</v>
      </c>
      <c r="BY56" s="93"/>
      <c r="BZ56" s="93"/>
      <c r="CA56" s="93"/>
      <c r="CB56" s="94">
        <f>BX56+ROW()/1000</f>
        <v>9.0559999999999992</v>
      </c>
      <c r="CC56" s="93"/>
      <c r="CD56" s="95"/>
      <c r="CE56" s="116"/>
      <c r="CF56" s="58"/>
      <c r="CG56" s="58"/>
      <c r="CH56" s="58"/>
      <c r="CI56" s="58"/>
      <c r="CJ56" s="193"/>
    </row>
    <row r="57" spans="1:88" ht="11.25" hidden="1" customHeight="1" x14ac:dyDescent="0.25">
      <c r="A57" s="18"/>
      <c r="B57" s="115"/>
      <c r="C57" s="92">
        <f>RANK($BX57,$BX$54:$BX$58,0)</f>
        <v>3</v>
      </c>
      <c r="D57" s="93"/>
      <c r="E57" s="93"/>
      <c r="F57" s="93"/>
      <c r="G57" s="93"/>
      <c r="H57" s="183" t="str">
        <f>" " &amp; $BC$8</f>
        <v xml:space="preserve"> Christoph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CF17+CF20+CF22+CF24+CF28+CF31+CF33+CF35</f>
        <v>8</v>
      </c>
      <c r="U57" s="93"/>
      <c r="V57" s="93"/>
      <c r="W57" s="93"/>
      <c r="X57" s="93"/>
      <c r="Y57" s="95"/>
      <c r="Z57" s="113">
        <f>CI17+CG20+CI22+CG24+CG28+CI31+CG33+CI35</f>
        <v>3</v>
      </c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94">
        <f>CH17+CH20+CH22+CH24+CH28+CH31+CH33+CH35</f>
        <v>1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CG17+CI20+CG22+CI24+CI28+CG31+CI33+CG35</f>
        <v>4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BZ17+BR20+BZ22+BR24+BR28+BZ31+BR33+BZ35</f>
        <v>9</v>
      </c>
      <c r="BH57" s="93"/>
      <c r="BI57" s="93"/>
      <c r="BJ57" s="93"/>
      <c r="BK57" s="93" t="s">
        <v>2</v>
      </c>
      <c r="BL57" s="93" t="s">
        <v>2</v>
      </c>
      <c r="BM57" s="93"/>
      <c r="BN57" s="93">
        <f>BR17+BZ20+BR22+BZ24+BZ28+BR31+BZ33+BR35</f>
        <v>9</v>
      </c>
      <c r="BO57" s="93"/>
      <c r="BP57" s="93"/>
      <c r="BQ57" s="93"/>
      <c r="BR57" s="111"/>
      <c r="BS57" s="94">
        <f>BG57-BN57</f>
        <v>0</v>
      </c>
      <c r="BT57" s="93"/>
      <c r="BU57" s="93"/>
      <c r="BV57" s="93"/>
      <c r="BW57" s="93"/>
      <c r="BX57" s="92">
        <f>(Z57*3)+AK57</f>
        <v>10</v>
      </c>
      <c r="BY57" s="93"/>
      <c r="BZ57" s="93"/>
      <c r="CA57" s="93"/>
      <c r="CB57" s="94">
        <f>BX57+ROW()/1000</f>
        <v>10.057</v>
      </c>
      <c r="CC57" s="93"/>
      <c r="CD57" s="95"/>
      <c r="CE57" s="116"/>
      <c r="CF57" s="58"/>
      <c r="CG57" s="58"/>
      <c r="CH57" s="58"/>
      <c r="CI57" s="58"/>
      <c r="CJ57" s="193"/>
    </row>
    <row r="58" spans="1:88" ht="11.25" hidden="1" customHeight="1" x14ac:dyDescent="0.25">
      <c r="A58" s="18"/>
      <c r="B58" s="115"/>
      <c r="C58" s="92">
        <f>RANK($BX58,$BX$54:$BX$58,0)</f>
        <v>1</v>
      </c>
      <c r="D58" s="93"/>
      <c r="E58" s="93"/>
      <c r="F58" s="93"/>
      <c r="G58" s="93"/>
      <c r="H58" s="183" t="str">
        <f>" " &amp; $BQ$8</f>
        <v xml:space="preserve"> Patrick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CF18+CF20+CF23+CF25+CF29+CF31+CF34+CF36</f>
        <v>8</v>
      </c>
      <c r="U58" s="93"/>
      <c r="V58" s="93"/>
      <c r="W58" s="93"/>
      <c r="X58" s="93"/>
      <c r="Y58" s="95"/>
      <c r="Z58" s="92">
        <f>CG18+CI20+CI23+CG25+CI29+CG31+CG34+CI36</f>
        <v>5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CH18+CH20+CH23+CH25+CH29+CH31+CH34+CH36</f>
        <v>3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CI18+CG20+CG23+CI25+CG29+CI31+CI34+CG36</f>
        <v>0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BR18+BZ20+BZ23+BR25+BZ29+BR31+BR34+BZ36</f>
        <v>10</v>
      </c>
      <c r="BH58" s="93"/>
      <c r="BI58" s="93"/>
      <c r="BJ58" s="93"/>
      <c r="BK58" s="93" t="s">
        <v>2</v>
      </c>
      <c r="BL58" s="93" t="s">
        <v>2</v>
      </c>
      <c r="BM58" s="93"/>
      <c r="BN58" s="93">
        <f>BZ18+BR20+BR23+BZ25+BR29+BZ31+BZ34+BR36</f>
        <v>3</v>
      </c>
      <c r="BO58" s="93"/>
      <c r="BP58" s="93"/>
      <c r="BQ58" s="93"/>
      <c r="BR58" s="111"/>
      <c r="BS58" s="94">
        <f>BG58-BN58</f>
        <v>7</v>
      </c>
      <c r="BT58" s="93"/>
      <c r="BU58" s="93"/>
      <c r="BV58" s="93"/>
      <c r="BW58" s="93"/>
      <c r="BX58" s="92">
        <f>(Z58*3)+AK58</f>
        <v>18</v>
      </c>
      <c r="BY58" s="93"/>
      <c r="BZ58" s="93"/>
      <c r="CA58" s="93"/>
      <c r="CB58" s="94">
        <f>BX58+ROW()/1000</f>
        <v>18.058</v>
      </c>
      <c r="CC58" s="93"/>
      <c r="CD58" s="95"/>
      <c r="CE58" s="116"/>
      <c r="CF58" s="58"/>
      <c r="CG58" s="58"/>
      <c r="CH58" s="58"/>
      <c r="CI58" s="58"/>
      <c r="CJ58" s="193"/>
    </row>
    <row r="59" spans="1:88" ht="7.5" hidden="1" customHeight="1" x14ac:dyDescent="0.25">
      <c r="A59" s="18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58"/>
      <c r="CG59" s="58"/>
      <c r="CH59" s="58"/>
      <c r="CI59" s="58"/>
      <c r="CJ59" s="193"/>
    </row>
    <row r="60" spans="1:88" ht="11.25" customHeight="1" x14ac:dyDescent="0.25">
      <c r="A60" s="18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58"/>
      <c r="CG60" s="58"/>
      <c r="CH60" s="58"/>
      <c r="CI60" s="58"/>
      <c r="CJ60" s="193"/>
    </row>
    <row r="61" spans="1:88" ht="7.5" customHeight="1" x14ac:dyDescent="0.25">
      <c r="A61" s="18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4"/>
      <c r="CF61" s="58"/>
      <c r="CG61" s="58"/>
      <c r="CH61" s="58"/>
      <c r="CI61" s="58"/>
      <c r="CJ61" s="193"/>
    </row>
    <row r="62" spans="1:88" ht="15" customHeight="1" x14ac:dyDescent="0.25">
      <c r="A62" s="18"/>
      <c r="B62" s="115"/>
      <c r="C62" s="86" t="s">
        <v>14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8"/>
      <c r="CE62" s="116"/>
      <c r="CF62" s="58"/>
      <c r="CG62" s="58"/>
      <c r="CH62" s="58"/>
      <c r="CI62" s="58"/>
      <c r="CJ62" s="193"/>
    </row>
    <row r="63" spans="1:88" ht="7.5" customHeight="1" x14ac:dyDescent="0.25">
      <c r="A63" s="18"/>
      <c r="B63" s="115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6"/>
      <c r="CF63" s="58"/>
      <c r="CG63" s="58"/>
      <c r="CH63" s="58"/>
      <c r="CI63" s="58"/>
      <c r="CJ63" s="193"/>
    </row>
    <row r="64" spans="1:88" s="3" customFormat="1" ht="11.25" customHeight="1" x14ac:dyDescent="0.25">
      <c r="A64" s="18"/>
      <c r="B64" s="115"/>
      <c r="C64" s="117" t="s">
        <v>15</v>
      </c>
      <c r="D64" s="117"/>
      <c r="E64" s="117"/>
      <c r="F64" s="117"/>
      <c r="G64" s="117"/>
      <c r="H64" s="101" t="str">
        <f>" Spieler"</f>
        <v xml:space="preserve"> Spieler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17" t="s">
        <v>16</v>
      </c>
      <c r="U64" s="117"/>
      <c r="V64" s="117"/>
      <c r="W64" s="117"/>
      <c r="X64" s="117"/>
      <c r="Y64" s="73"/>
      <c r="Z64" s="118" t="s">
        <v>17</v>
      </c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 t="s">
        <v>18</v>
      </c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75" t="s">
        <v>19</v>
      </c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 t="s">
        <v>20</v>
      </c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73"/>
      <c r="BS64" s="120" t="s">
        <v>21</v>
      </c>
      <c r="BT64" s="117"/>
      <c r="BU64" s="117"/>
      <c r="BV64" s="117"/>
      <c r="BW64" s="117"/>
      <c r="BX64" s="117" t="s">
        <v>22</v>
      </c>
      <c r="BY64" s="117"/>
      <c r="BZ64" s="117"/>
      <c r="CA64" s="117"/>
      <c r="CB64" s="117"/>
      <c r="CC64" s="117"/>
      <c r="CD64" s="117"/>
      <c r="CE64" s="116"/>
      <c r="CF64" s="5"/>
      <c r="CG64" s="5"/>
      <c r="CH64" s="5"/>
      <c r="CI64" s="5"/>
      <c r="CJ64" s="193"/>
    </row>
    <row r="65" spans="1:88" ht="11.25" customHeight="1" x14ac:dyDescent="0.25">
      <c r="A65" s="18"/>
      <c r="B65" s="115"/>
      <c r="C65" s="92">
        <f>INDEX($C$54:$C$58,MATCH(LARGE($CB$54:$CB$58,ROW(A1)),$CB$54:$CB$58,0),1)</f>
        <v>1</v>
      </c>
      <c r="D65" s="93"/>
      <c r="E65" s="93"/>
      <c r="F65" s="93"/>
      <c r="G65" s="93"/>
      <c r="H65" s="183" t="str">
        <f>" " &amp; INDEX($H$54:$H$58,MATCH(LARGE($CB$54:$CB$58,ROW(A1)),$CB$54:$CB$58,0),1)</f>
        <v xml:space="preserve">  Patrick</v>
      </c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  <c r="T65" s="92">
        <f>INDEX($T$54:$T$58,MATCH(LARGE($CB$54:$CB$58,ROW(A1)),$CB$54:$CB$58,0),1)</f>
        <v>8</v>
      </c>
      <c r="U65" s="93"/>
      <c r="V65" s="93"/>
      <c r="W65" s="93"/>
      <c r="X65" s="93"/>
      <c r="Y65" s="95"/>
      <c r="Z65" s="113">
        <f>INDEX($Z$54:$Z$58,MATCH(LARGE($CB$54:$CB$58,ROW(A1)),$CB$54:$CB$58,0),1)</f>
        <v>5</v>
      </c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94">
        <f>INDEX($AK$54:$AK$58,MATCH(LARGE($CB$54:$CB$58,ROW(A1)),$CB$54:$CB$58,0),1)</f>
        <v>3</v>
      </c>
      <c r="AL65" s="93"/>
      <c r="AM65" s="93"/>
      <c r="AN65" s="93"/>
      <c r="AO65" s="93"/>
      <c r="AP65" s="93"/>
      <c r="AQ65" s="93"/>
      <c r="AR65" s="93"/>
      <c r="AS65" s="93"/>
      <c r="AT65" s="93"/>
      <c r="AU65" s="111"/>
      <c r="AV65" s="94">
        <f>INDEX($AV$54:$AV$58,MATCH(LARGE($CB$54:$CB$58,ROW(A1)),$CB$54:$CB$58,0),1)</f>
        <v>0</v>
      </c>
      <c r="AW65" s="93"/>
      <c r="AX65" s="93"/>
      <c r="AY65" s="93"/>
      <c r="AZ65" s="93"/>
      <c r="BA65" s="93"/>
      <c r="BB65" s="93"/>
      <c r="BC65" s="93"/>
      <c r="BD65" s="93"/>
      <c r="BE65" s="93"/>
      <c r="BF65" s="111"/>
      <c r="BG65" s="92">
        <f>INDEX($BG$54:$BG$58,MATCH(LARGE($CB$54:$CB$58,ROW(A1)),$CB$54:$CB$58,0),1)</f>
        <v>10</v>
      </c>
      <c r="BH65" s="93"/>
      <c r="BI65" s="93"/>
      <c r="BJ65" s="93"/>
      <c r="BK65" s="93"/>
      <c r="BL65" s="93" t="s">
        <v>2</v>
      </c>
      <c r="BM65" s="93"/>
      <c r="BN65" s="93">
        <f>INDEX($BN$54:$BN$58,MATCH(LARGE($CB$54:$CB$58,ROW(A1)),$CB$54:$CB$58,0),1)</f>
        <v>3</v>
      </c>
      <c r="BO65" s="93"/>
      <c r="BP65" s="93"/>
      <c r="BQ65" s="93"/>
      <c r="BR65" s="111"/>
      <c r="BS65" s="94">
        <f>INDEX($BS$54:$BS$58,MATCH(LARGE($CB$54:$CB$58,ROW(A1)),$CB$54:$CB$58,0),1)</f>
        <v>7</v>
      </c>
      <c r="BT65" s="93"/>
      <c r="BU65" s="93"/>
      <c r="BV65" s="93"/>
      <c r="BW65" s="93"/>
      <c r="BX65" s="92">
        <f>INDEX($BX$54:$BX$58,MATCH(LARGE($CB$54:$CB$58,ROW(A1)),$CB$54:$CB$58,0),1)</f>
        <v>18</v>
      </c>
      <c r="BY65" s="93"/>
      <c r="BZ65" s="93"/>
      <c r="CA65" s="93"/>
      <c r="CB65" s="93"/>
      <c r="CC65" s="93"/>
      <c r="CD65" s="95"/>
      <c r="CE65" s="116"/>
      <c r="CF65" s="58"/>
      <c r="CG65" s="58"/>
      <c r="CH65" s="58"/>
      <c r="CI65" s="58"/>
      <c r="CJ65" s="193"/>
    </row>
    <row r="66" spans="1:88" ht="11.25" customHeight="1" x14ac:dyDescent="0.25">
      <c r="A66" s="18"/>
      <c r="B66" s="115"/>
      <c r="C66" s="92">
        <f>INDEX($C$54:$C$58,MATCH(LARGE($CB$54:$CB$58,ROW(A2)),$CB$54:$CB$58,0),1)</f>
        <v>2</v>
      </c>
      <c r="D66" s="93"/>
      <c r="E66" s="93"/>
      <c r="F66" s="93"/>
      <c r="G66" s="93"/>
      <c r="H66" s="183" t="str">
        <f>" " &amp; INDEX($H$54:$H$58,MATCH(LARGE($CB$54:$CB$58,ROW(A2)),$CB$54:$CB$58,0),1)</f>
        <v xml:space="preserve">  Markus</v>
      </c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5"/>
      <c r="T66" s="92">
        <f>INDEX($T$54:$T$58,MATCH(LARGE($CB$54:$CB$58,ROW(A2)),$CB$54:$CB$58,0),1)</f>
        <v>8</v>
      </c>
      <c r="U66" s="93"/>
      <c r="V66" s="93"/>
      <c r="W66" s="93"/>
      <c r="X66" s="93"/>
      <c r="Y66" s="95"/>
      <c r="Z66" s="113">
        <f>INDEX($Z$54:$Z$58,MATCH(LARGE($CB$54:$CB$58,ROW(A2)),$CB$54:$CB$58,0),1)</f>
        <v>3</v>
      </c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94">
        <f>INDEX($AK$54:$AK$58,MATCH(LARGE($CB$54:$CB$58,ROW(A2)),$CB$54:$CB$58,0),1)</f>
        <v>3</v>
      </c>
      <c r="AL66" s="93"/>
      <c r="AM66" s="93"/>
      <c r="AN66" s="93"/>
      <c r="AO66" s="93"/>
      <c r="AP66" s="93"/>
      <c r="AQ66" s="93"/>
      <c r="AR66" s="93"/>
      <c r="AS66" s="93"/>
      <c r="AT66" s="93"/>
      <c r="AU66" s="111"/>
      <c r="AV66" s="94">
        <f>INDEX($AV$54:$AV$58,MATCH(LARGE($CB$54:$CB$58,ROW(A2)),$CB$54:$CB$58,0),1)</f>
        <v>2</v>
      </c>
      <c r="AW66" s="93"/>
      <c r="AX66" s="93"/>
      <c r="AY66" s="93"/>
      <c r="AZ66" s="93"/>
      <c r="BA66" s="93"/>
      <c r="BB66" s="93"/>
      <c r="BC66" s="93"/>
      <c r="BD66" s="93"/>
      <c r="BE66" s="93"/>
      <c r="BF66" s="111"/>
      <c r="BG66" s="92">
        <f>INDEX($BG$54:$BG$58,MATCH(LARGE($CB$54:$CB$58,ROW(A2)),$CB$54:$CB$58,0),1)</f>
        <v>5</v>
      </c>
      <c r="BH66" s="93"/>
      <c r="BI66" s="93"/>
      <c r="BJ66" s="93"/>
      <c r="BK66" s="93"/>
      <c r="BL66" s="93" t="s">
        <v>2</v>
      </c>
      <c r="BM66" s="93"/>
      <c r="BN66" s="93">
        <f>INDEX($BN$54:$BN$58,MATCH(LARGE($CB$54:$CB$58,ROW(A2)),$CB$54:$CB$58,0),1)</f>
        <v>6</v>
      </c>
      <c r="BO66" s="93"/>
      <c r="BP66" s="93"/>
      <c r="BQ66" s="93"/>
      <c r="BR66" s="111"/>
      <c r="BS66" s="94">
        <f>INDEX($BS$54:$BS$58,MATCH(LARGE($CB$54:$CB$58,ROW(A2)),$CB$54:$CB$58,0),1)</f>
        <v>-1</v>
      </c>
      <c r="BT66" s="93"/>
      <c r="BU66" s="93"/>
      <c r="BV66" s="93"/>
      <c r="BW66" s="93"/>
      <c r="BX66" s="92">
        <f>INDEX($BX$54:$BX$58,MATCH(LARGE($CB$54:$CB$58,ROW(A2)),$CB$54:$CB$58,0),1)</f>
        <v>12</v>
      </c>
      <c r="BY66" s="93"/>
      <c r="BZ66" s="93"/>
      <c r="CA66" s="93"/>
      <c r="CB66" s="93"/>
      <c r="CC66" s="93"/>
      <c r="CD66" s="95"/>
      <c r="CE66" s="116"/>
      <c r="CF66" s="58"/>
      <c r="CG66" s="58"/>
      <c r="CH66" s="58"/>
      <c r="CI66" s="58"/>
      <c r="CJ66" s="193"/>
    </row>
    <row r="67" spans="1:88" ht="11.25" customHeight="1" x14ac:dyDescent="0.25">
      <c r="A67" s="18"/>
      <c r="B67" s="115"/>
      <c r="C67" s="92">
        <f>INDEX($C$54:$C$58,MATCH(LARGE($CB$54:$CB$58,ROW(A3)),$CB$54:$CB$58,0),1)</f>
        <v>3</v>
      </c>
      <c r="D67" s="93"/>
      <c r="E67" s="93"/>
      <c r="F67" s="93"/>
      <c r="G67" s="93"/>
      <c r="H67" s="183" t="str">
        <f>" " &amp; INDEX($H$54:$H$58,MATCH(LARGE($CB$54:$CB$58,ROW(A3)),$CB$54:$CB$58,0),1)</f>
        <v xml:space="preserve">  Christoph</v>
      </c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5"/>
      <c r="T67" s="92">
        <f>INDEX($T$54:$T$58,MATCH(LARGE($CB$54:$CB$58,ROW(A3)),$CB$54:$CB$58,0),1)</f>
        <v>8</v>
      </c>
      <c r="U67" s="93"/>
      <c r="V67" s="93"/>
      <c r="W67" s="93"/>
      <c r="X67" s="93"/>
      <c r="Y67" s="95"/>
      <c r="Z67" s="113">
        <f>INDEX($Z$54:$Z$58,MATCH(LARGE($CB$54:$CB$58,ROW(A3)),$CB$54:$CB$58,0),1)</f>
        <v>3</v>
      </c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94">
        <f>INDEX($AK$54:$AK$58,MATCH(LARGE($CB$54:$CB$58,ROW(A3)),$CB$54:$CB$58,0),1)</f>
        <v>1</v>
      </c>
      <c r="AL67" s="93"/>
      <c r="AM67" s="93"/>
      <c r="AN67" s="93"/>
      <c r="AO67" s="93"/>
      <c r="AP67" s="93"/>
      <c r="AQ67" s="93"/>
      <c r="AR67" s="93"/>
      <c r="AS67" s="93"/>
      <c r="AT67" s="93"/>
      <c r="AU67" s="111"/>
      <c r="AV67" s="94">
        <f>INDEX($AV$54:$AV$58,MATCH(LARGE($CB$54:$CB$58,ROW(A3)),$CB$54:$CB$58,0),1)</f>
        <v>4</v>
      </c>
      <c r="AW67" s="93"/>
      <c r="AX67" s="93"/>
      <c r="AY67" s="93"/>
      <c r="AZ67" s="93"/>
      <c r="BA67" s="93"/>
      <c r="BB67" s="93"/>
      <c r="BC67" s="93"/>
      <c r="BD67" s="93"/>
      <c r="BE67" s="93"/>
      <c r="BF67" s="111"/>
      <c r="BG67" s="92">
        <f>INDEX($BG$54:$BG$58,MATCH(LARGE($CB$54:$CB$58,ROW(A3)),$CB$54:$CB$58,0),1)</f>
        <v>9</v>
      </c>
      <c r="BH67" s="93"/>
      <c r="BI67" s="93"/>
      <c r="BJ67" s="93"/>
      <c r="BK67" s="93"/>
      <c r="BL67" s="93" t="s">
        <v>2</v>
      </c>
      <c r="BM67" s="93"/>
      <c r="BN67" s="93">
        <f>INDEX($BN$54:$BN$58,MATCH(LARGE($CB$54:$CB$58,ROW(A3)),$CB$54:$CB$58,0),1)</f>
        <v>9</v>
      </c>
      <c r="BO67" s="93"/>
      <c r="BP67" s="93"/>
      <c r="BQ67" s="93"/>
      <c r="BR67" s="111"/>
      <c r="BS67" s="94">
        <f>INDEX($BS$54:$BS$58,MATCH(LARGE($CB$54:$CB$58,ROW(A3)),$CB$54:$CB$58,0),1)</f>
        <v>0</v>
      </c>
      <c r="BT67" s="93"/>
      <c r="BU67" s="93"/>
      <c r="BV67" s="93"/>
      <c r="BW67" s="93"/>
      <c r="BX67" s="92">
        <f>INDEX($BX$54:$BX$58,MATCH(LARGE($CB$54:$CB$58,ROW(A3)),$CB$54:$CB$58,0),1)</f>
        <v>10</v>
      </c>
      <c r="BY67" s="93"/>
      <c r="BZ67" s="93"/>
      <c r="CA67" s="93"/>
      <c r="CB67" s="93"/>
      <c r="CC67" s="93"/>
      <c r="CD67" s="95"/>
      <c r="CE67" s="116"/>
      <c r="CF67" s="58"/>
      <c r="CG67" s="58"/>
      <c r="CH67" s="58"/>
      <c r="CI67" s="58"/>
      <c r="CJ67" s="193"/>
    </row>
    <row r="68" spans="1:88" ht="11.25" customHeight="1" x14ac:dyDescent="0.25">
      <c r="A68" s="18"/>
      <c r="B68" s="115"/>
      <c r="C68" s="92">
        <f>INDEX($C$54:$C$58,MATCH(LARGE($CB$54:$CB$58,ROW(A4)),$CB$54:$CB$58,0),1)</f>
        <v>4</v>
      </c>
      <c r="D68" s="93"/>
      <c r="E68" s="93"/>
      <c r="F68" s="93"/>
      <c r="G68" s="93"/>
      <c r="H68" s="183" t="str">
        <f>" " &amp; INDEX($H$54:$H$58,MATCH(LARGE($CB$54:$CB$58,ROW(A4)),$CB$54:$CB$58,0),1)</f>
        <v xml:space="preserve">  Jule</v>
      </c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5"/>
      <c r="T68" s="92">
        <f>INDEX($T$54:$T$58,MATCH(LARGE($CB$54:$CB$58,ROW(A4)),$CB$54:$CB$58,0),1)</f>
        <v>8</v>
      </c>
      <c r="U68" s="93"/>
      <c r="V68" s="93"/>
      <c r="W68" s="93"/>
      <c r="X68" s="93"/>
      <c r="Y68" s="95"/>
      <c r="Z68" s="113">
        <f>INDEX($Z$54:$Z$58,MATCH(LARGE($CB$54:$CB$58,ROW(A4)),$CB$54:$CB$58,0),1)</f>
        <v>2</v>
      </c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94">
        <f>INDEX($AK$54:$AK$58,MATCH(LARGE($CB$54:$CB$58,ROW(A4)),$CB$54:$CB$58,0),1)</f>
        <v>3</v>
      </c>
      <c r="AL68" s="93"/>
      <c r="AM68" s="93"/>
      <c r="AN68" s="93"/>
      <c r="AO68" s="93"/>
      <c r="AP68" s="93"/>
      <c r="AQ68" s="93"/>
      <c r="AR68" s="93"/>
      <c r="AS68" s="93"/>
      <c r="AT68" s="93"/>
      <c r="AU68" s="111"/>
      <c r="AV68" s="94">
        <f>INDEX($AV$54:$AV$58,MATCH(LARGE($CB$54:$CB$58,ROW(A4)),$CB$54:$CB$58,0),1)</f>
        <v>3</v>
      </c>
      <c r="AW68" s="93"/>
      <c r="AX68" s="93"/>
      <c r="AY68" s="93"/>
      <c r="AZ68" s="93"/>
      <c r="BA68" s="93"/>
      <c r="BB68" s="93"/>
      <c r="BC68" s="93"/>
      <c r="BD68" s="93"/>
      <c r="BE68" s="93"/>
      <c r="BF68" s="111"/>
      <c r="BG68" s="92">
        <f>INDEX($BG$54:$BG$58,MATCH(LARGE($CB$54:$CB$58,ROW(A4)),$CB$54:$CB$58,0),1)</f>
        <v>8</v>
      </c>
      <c r="BH68" s="93"/>
      <c r="BI68" s="93"/>
      <c r="BJ68" s="93"/>
      <c r="BK68" s="93"/>
      <c r="BL68" s="93" t="s">
        <v>2</v>
      </c>
      <c r="BM68" s="93"/>
      <c r="BN68" s="93">
        <f>INDEX($BN$54:$BN$58,MATCH(LARGE($CB$54:$CB$58,ROW(A4)),$CB$54:$CB$58,0),1)</f>
        <v>8</v>
      </c>
      <c r="BO68" s="93"/>
      <c r="BP68" s="93"/>
      <c r="BQ68" s="93"/>
      <c r="BR68" s="111"/>
      <c r="BS68" s="94">
        <f>INDEX($BS$54:$BS$58,MATCH(LARGE($CB$54:$CB$58,ROW(A4)),$CB$54:$CB$58,0),1)</f>
        <v>0</v>
      </c>
      <c r="BT68" s="93"/>
      <c r="BU68" s="93"/>
      <c r="BV68" s="93"/>
      <c r="BW68" s="93"/>
      <c r="BX68" s="92">
        <f>INDEX($BX$54:$BX$58,MATCH(LARGE($CB$54:$CB$58,ROW(A4)),$CB$54:$CB$58,0),1)</f>
        <v>9</v>
      </c>
      <c r="BY68" s="93"/>
      <c r="BZ68" s="93"/>
      <c r="CA68" s="93"/>
      <c r="CB68" s="93"/>
      <c r="CC68" s="93"/>
      <c r="CD68" s="95"/>
      <c r="CE68" s="116"/>
      <c r="CF68" s="58"/>
      <c r="CG68" s="58"/>
      <c r="CH68" s="58"/>
      <c r="CI68" s="58"/>
      <c r="CJ68" s="193"/>
    </row>
    <row r="69" spans="1:88" ht="11.25" customHeight="1" x14ac:dyDescent="0.25">
      <c r="A69" s="18"/>
      <c r="B69" s="115"/>
      <c r="C69" s="92">
        <f>INDEX($C$54:$C$58,MATCH(LARGE($CB$54:$CB$58,ROW(A5)),$CB$54:$CB$58,0),1)</f>
        <v>5</v>
      </c>
      <c r="D69" s="93"/>
      <c r="E69" s="93"/>
      <c r="F69" s="93"/>
      <c r="G69" s="93"/>
      <c r="H69" s="183" t="str">
        <f>" " &amp; INDEX($H$54:$H$58,MATCH(LARGE($CB$54:$CB$58,ROW(A5)),$CB$54:$CB$58,0),1)</f>
        <v xml:space="preserve">  Ratze</v>
      </c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5"/>
      <c r="T69" s="92">
        <f>INDEX($T$54:$T$58,MATCH(LARGE($CB$54:$CB$58,ROW(A5)),$CB$54:$CB$58,0),1)</f>
        <v>8</v>
      </c>
      <c r="U69" s="93"/>
      <c r="V69" s="93"/>
      <c r="W69" s="93"/>
      <c r="X69" s="93"/>
      <c r="Y69" s="95"/>
      <c r="Z69" s="92">
        <f>INDEX($Z$54:$Z$58,MATCH(LARGE($CB$54:$CB$58,ROW(A5)),$CB$54:$CB$58,0),1)</f>
        <v>1</v>
      </c>
      <c r="AA69" s="93"/>
      <c r="AB69" s="93"/>
      <c r="AC69" s="93"/>
      <c r="AD69" s="93"/>
      <c r="AE69" s="93"/>
      <c r="AF69" s="93"/>
      <c r="AG69" s="93"/>
      <c r="AH69" s="93"/>
      <c r="AI69" s="93"/>
      <c r="AJ69" s="111"/>
      <c r="AK69" s="94">
        <f>INDEX($AK$54:$AK$58,MATCH(LARGE($CB$54:$CB$58,ROW(A5)),$CB$54:$CB$58,0),1)</f>
        <v>2</v>
      </c>
      <c r="AL69" s="93"/>
      <c r="AM69" s="93"/>
      <c r="AN69" s="93"/>
      <c r="AO69" s="93"/>
      <c r="AP69" s="93"/>
      <c r="AQ69" s="93"/>
      <c r="AR69" s="93"/>
      <c r="AS69" s="93"/>
      <c r="AT69" s="93"/>
      <c r="AU69" s="111"/>
      <c r="AV69" s="94">
        <f>INDEX($AV$54:$AV$58,MATCH(LARGE($CB$54:$CB$58,ROW(A5)),$CB$54:$CB$58,0),1)</f>
        <v>5</v>
      </c>
      <c r="AW69" s="93"/>
      <c r="AX69" s="93"/>
      <c r="AY69" s="93"/>
      <c r="AZ69" s="93"/>
      <c r="BA69" s="93"/>
      <c r="BB69" s="93"/>
      <c r="BC69" s="93"/>
      <c r="BD69" s="93"/>
      <c r="BE69" s="93"/>
      <c r="BF69" s="111"/>
      <c r="BG69" s="92">
        <f>INDEX($BG$54:$BG$58,MATCH(LARGE($CB$54:$CB$58,ROW(A5)),$CB$54:$CB$58,0),1)</f>
        <v>6</v>
      </c>
      <c r="BH69" s="93"/>
      <c r="BI69" s="93"/>
      <c r="BJ69" s="93"/>
      <c r="BK69" s="93"/>
      <c r="BL69" s="93" t="s">
        <v>2</v>
      </c>
      <c r="BM69" s="93"/>
      <c r="BN69" s="93">
        <f>INDEX($BN$54:$BN$58,MATCH(LARGE($CB$54:$CB$58,ROW(A5)),$CB$54:$CB$58,0),1)</f>
        <v>12</v>
      </c>
      <c r="BO69" s="93"/>
      <c r="BP69" s="93"/>
      <c r="BQ69" s="93"/>
      <c r="BR69" s="111"/>
      <c r="BS69" s="94">
        <f>INDEX($BS$54:$BS$58,MATCH(LARGE($CB$54:$CB$58,ROW(A5)),$CB$54:$CB$58,0),1)</f>
        <v>-6</v>
      </c>
      <c r="BT69" s="93"/>
      <c r="BU69" s="93"/>
      <c r="BV69" s="93"/>
      <c r="BW69" s="93"/>
      <c r="BX69" s="92">
        <f>INDEX($BX$54:$BX$58,MATCH(LARGE($CB$54:$CB$58,ROW(A5)),$CB$54:$CB$58,0),1)</f>
        <v>5</v>
      </c>
      <c r="BY69" s="93"/>
      <c r="BZ69" s="93"/>
      <c r="CA69" s="93"/>
      <c r="CB69" s="93"/>
      <c r="CC69" s="93"/>
      <c r="CD69" s="95"/>
      <c r="CE69" s="116"/>
      <c r="CF69" s="58"/>
      <c r="CG69" s="58"/>
      <c r="CH69" s="58"/>
      <c r="CI69" s="58"/>
      <c r="CJ69" s="193"/>
    </row>
    <row r="70" spans="1:88" ht="7.5" customHeight="1" x14ac:dyDescent="0.25">
      <c r="A70" s="18"/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9"/>
      <c r="CF70" s="58"/>
      <c r="CG70" s="58"/>
      <c r="CH70" s="58"/>
      <c r="CI70" s="58"/>
      <c r="CJ70" s="193"/>
    </row>
    <row r="71" spans="1:88" ht="7.5" customHeight="1" x14ac:dyDescent="0.25">
      <c r="A71" s="180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2"/>
    </row>
    <row r="72" spans="1:88" x14ac:dyDescent="0.25">
      <c r="G72" s="1"/>
    </row>
    <row r="73" spans="1:88" x14ac:dyDescent="0.25">
      <c r="G73" s="1"/>
    </row>
    <row r="74" spans="1:88" x14ac:dyDescent="0.25">
      <c r="G74" s="1"/>
    </row>
    <row r="75" spans="1:88" x14ac:dyDescent="0.25">
      <c r="G75" s="1"/>
    </row>
    <row r="76" spans="1:88" x14ac:dyDescent="0.25">
      <c r="G76" s="1"/>
    </row>
    <row r="77" spans="1:88" x14ac:dyDescent="0.25">
      <c r="G77" s="1"/>
    </row>
    <row r="78" spans="1:88" x14ac:dyDescent="0.25">
      <c r="G78" s="1"/>
    </row>
    <row r="79" spans="1:88" x14ac:dyDescent="0.25">
      <c r="G79" s="1"/>
    </row>
    <row r="80" spans="1:88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</sheetData>
  <sheetProtection sheet="1" objects="1" scenarios="1" selectLockedCells="1"/>
  <mergeCells count="484">
    <mergeCell ref="A1:CJ1"/>
    <mergeCell ref="B2:CE2"/>
    <mergeCell ref="CJ2:CJ70"/>
    <mergeCell ref="B3:CE3"/>
    <mergeCell ref="B4:CE4"/>
    <mergeCell ref="B5:B8"/>
    <mergeCell ref="C5:CD5"/>
    <mergeCell ref="CE5:CE8"/>
    <mergeCell ref="C6:CD6"/>
    <mergeCell ref="C7:L7"/>
    <mergeCell ref="M7:Z7"/>
    <mergeCell ref="AA7:AN7"/>
    <mergeCell ref="AO7:BB7"/>
    <mergeCell ref="BC7:BP7"/>
    <mergeCell ref="BQ7:CD7"/>
    <mergeCell ref="C8:L8"/>
    <mergeCell ref="M8:Z8"/>
    <mergeCell ref="AA8:AN8"/>
    <mergeCell ref="AO8:BB8"/>
    <mergeCell ref="BC8:BP8"/>
    <mergeCell ref="M14:Q14"/>
    <mergeCell ref="S14:W14"/>
    <mergeCell ref="Y14:AH14"/>
    <mergeCell ref="AJ14:BP14"/>
    <mergeCell ref="BR14:CD14"/>
    <mergeCell ref="C15:CD15"/>
    <mergeCell ref="BQ8:CD8"/>
    <mergeCell ref="B9:CE9"/>
    <mergeCell ref="B10:CE10"/>
    <mergeCell ref="B11:CE11"/>
    <mergeCell ref="B12:B36"/>
    <mergeCell ref="C12:CD12"/>
    <mergeCell ref="CE12:CE36"/>
    <mergeCell ref="C13:CD13"/>
    <mergeCell ref="C14:F14"/>
    <mergeCell ref="H14:K14"/>
    <mergeCell ref="BB16:BP16"/>
    <mergeCell ref="BQ16:BQ25"/>
    <mergeCell ref="BR16:BV16"/>
    <mergeCell ref="BW16:BY16"/>
    <mergeCell ref="BZ16:CD16"/>
    <mergeCell ref="H17:K17"/>
    <mergeCell ref="M17:Q17"/>
    <mergeCell ref="S17:W17"/>
    <mergeCell ref="Y17:AH17"/>
    <mergeCell ref="AJ17:AX17"/>
    <mergeCell ref="S16:W16"/>
    <mergeCell ref="X16:X25"/>
    <mergeCell ref="Y16:AH16"/>
    <mergeCell ref="AI16:AI25"/>
    <mergeCell ref="AJ16:AX16"/>
    <mergeCell ref="AY16:BA16"/>
    <mergeCell ref="AY17:BA17"/>
    <mergeCell ref="H16:K16"/>
    <mergeCell ref="L16:L25"/>
    <mergeCell ref="M16:Q16"/>
    <mergeCell ref="R16:R25"/>
    <mergeCell ref="H19:K19"/>
    <mergeCell ref="M19:Q19"/>
    <mergeCell ref="S19:W19"/>
    <mergeCell ref="Y19:AH19"/>
    <mergeCell ref="AJ19:AX19"/>
    <mergeCell ref="AY19:BA19"/>
    <mergeCell ref="H21:K21"/>
    <mergeCell ref="M21:Q21"/>
    <mergeCell ref="S21:W21"/>
    <mergeCell ref="Y21:AH21"/>
    <mergeCell ref="AJ21:AX21"/>
    <mergeCell ref="AY21:BA21"/>
    <mergeCell ref="H23:K23"/>
    <mergeCell ref="M23:Q23"/>
    <mergeCell ref="S23:W23"/>
    <mergeCell ref="BB17:BP17"/>
    <mergeCell ref="BR17:BV17"/>
    <mergeCell ref="BW17:BY17"/>
    <mergeCell ref="BZ17:CD17"/>
    <mergeCell ref="H18:K18"/>
    <mergeCell ref="M18:Q18"/>
    <mergeCell ref="S18:W18"/>
    <mergeCell ref="Y18:AH18"/>
    <mergeCell ref="AJ18:AX18"/>
    <mergeCell ref="AY18:BA18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H20:K20"/>
    <mergeCell ref="M20:Q20"/>
    <mergeCell ref="S20:W20"/>
    <mergeCell ref="Y20:AH20"/>
    <mergeCell ref="AJ20:AX20"/>
    <mergeCell ref="AY20:BA20"/>
    <mergeCell ref="BB20:BP20"/>
    <mergeCell ref="BR20:BV20"/>
    <mergeCell ref="BW20:BY20"/>
    <mergeCell ref="BZ20:CD20"/>
    <mergeCell ref="BB21:BP21"/>
    <mergeCell ref="BR21:BV21"/>
    <mergeCell ref="BW21:BY21"/>
    <mergeCell ref="BZ21:CD21"/>
    <mergeCell ref="H22:K22"/>
    <mergeCell ref="M22:Q22"/>
    <mergeCell ref="S22:W22"/>
    <mergeCell ref="Y22:AH22"/>
    <mergeCell ref="AJ22:AX22"/>
    <mergeCell ref="AY22:BA22"/>
    <mergeCell ref="BB22:BP22"/>
    <mergeCell ref="BR22:BV22"/>
    <mergeCell ref="BW22:BY22"/>
    <mergeCell ref="BZ22:CD22"/>
    <mergeCell ref="Y23:AH23"/>
    <mergeCell ref="AJ23:AX23"/>
    <mergeCell ref="AY23:BA23"/>
    <mergeCell ref="BB23:BP23"/>
    <mergeCell ref="BR23:BV23"/>
    <mergeCell ref="BW23:BY23"/>
    <mergeCell ref="BZ23:CD23"/>
    <mergeCell ref="H24:K24"/>
    <mergeCell ref="M24:Q24"/>
    <mergeCell ref="S24:W24"/>
    <mergeCell ref="Y24:AH24"/>
    <mergeCell ref="AJ24:AX24"/>
    <mergeCell ref="AY24:BA24"/>
    <mergeCell ref="BB24:BP24"/>
    <mergeCell ref="BR24:BV24"/>
    <mergeCell ref="BW24:BY24"/>
    <mergeCell ref="BZ24:CD24"/>
    <mergeCell ref="H25:K25"/>
    <mergeCell ref="M25:Q25"/>
    <mergeCell ref="S25:W25"/>
    <mergeCell ref="Y25:AH25"/>
    <mergeCell ref="AJ25:AX25"/>
    <mergeCell ref="AY25:BA25"/>
    <mergeCell ref="BB25:BP25"/>
    <mergeCell ref="BR25:BV25"/>
    <mergeCell ref="BW25:BY25"/>
    <mergeCell ref="BZ25:CD25"/>
    <mergeCell ref="C26:CD26"/>
    <mergeCell ref="C27:F36"/>
    <mergeCell ref="G27:G36"/>
    <mergeCell ref="H27:K27"/>
    <mergeCell ref="L27:L36"/>
    <mergeCell ref="M27:Q27"/>
    <mergeCell ref="C16:F25"/>
    <mergeCell ref="G16:G25"/>
    <mergeCell ref="BR27:BV27"/>
    <mergeCell ref="BW27:BY27"/>
    <mergeCell ref="BZ27:CD27"/>
    <mergeCell ref="BB28:BP28"/>
    <mergeCell ref="BR28:BV28"/>
    <mergeCell ref="BW28:BY28"/>
    <mergeCell ref="BZ28:CD28"/>
    <mergeCell ref="R27:R36"/>
    <mergeCell ref="S27:W27"/>
    <mergeCell ref="X27:X36"/>
    <mergeCell ref="Y27:AH27"/>
    <mergeCell ref="AI27:AI36"/>
    <mergeCell ref="AJ27:AX27"/>
    <mergeCell ref="H28:K28"/>
    <mergeCell ref="M28:Q28"/>
    <mergeCell ref="S28:W28"/>
    <mergeCell ref="Y28:AH28"/>
    <mergeCell ref="AJ28:AX28"/>
    <mergeCell ref="AY28:BA28"/>
    <mergeCell ref="AY27:BA27"/>
    <mergeCell ref="BB27:BP27"/>
    <mergeCell ref="BQ27:BQ36"/>
    <mergeCell ref="BB29:BP29"/>
    <mergeCell ref="BR29:BV29"/>
    <mergeCell ref="BW29:BY29"/>
    <mergeCell ref="BZ29:CD29"/>
    <mergeCell ref="H30:K30"/>
    <mergeCell ref="M30:Q30"/>
    <mergeCell ref="S30:W30"/>
    <mergeCell ref="Y30:AH30"/>
    <mergeCell ref="AJ30:AX30"/>
    <mergeCell ref="AY30:BA30"/>
    <mergeCell ref="H29:K29"/>
    <mergeCell ref="M29:Q29"/>
    <mergeCell ref="S29:W29"/>
    <mergeCell ref="Y29:AH29"/>
    <mergeCell ref="AJ29:AX29"/>
    <mergeCell ref="AY29:BA29"/>
    <mergeCell ref="BB30:BP30"/>
    <mergeCell ref="BR30:BV30"/>
    <mergeCell ref="BW30:BY30"/>
    <mergeCell ref="BZ30:CD30"/>
    <mergeCell ref="BZ31:CD31"/>
    <mergeCell ref="H32:K32"/>
    <mergeCell ref="M32:Q32"/>
    <mergeCell ref="S32:W32"/>
    <mergeCell ref="Y32:AH32"/>
    <mergeCell ref="AJ32:AX32"/>
    <mergeCell ref="AY32:BA32"/>
    <mergeCell ref="BB32:BP32"/>
    <mergeCell ref="BR32:BV32"/>
    <mergeCell ref="BW32:BY32"/>
    <mergeCell ref="BZ32:CD32"/>
    <mergeCell ref="H31:K31"/>
    <mergeCell ref="M31:Q31"/>
    <mergeCell ref="S31:W31"/>
    <mergeCell ref="Y31:AH31"/>
    <mergeCell ref="AJ31:AX31"/>
    <mergeCell ref="AY31:BA31"/>
    <mergeCell ref="BB31:BP31"/>
    <mergeCell ref="BR31:BV31"/>
    <mergeCell ref="BW31:BY31"/>
    <mergeCell ref="BZ33:CD33"/>
    <mergeCell ref="H34:K34"/>
    <mergeCell ref="M34:Q34"/>
    <mergeCell ref="S34:W34"/>
    <mergeCell ref="Y34:AH34"/>
    <mergeCell ref="AJ34:AX34"/>
    <mergeCell ref="AY34:BA34"/>
    <mergeCell ref="BB34:BP34"/>
    <mergeCell ref="BR34:BV34"/>
    <mergeCell ref="BW34:BY34"/>
    <mergeCell ref="BZ34:CD34"/>
    <mergeCell ref="H33:K33"/>
    <mergeCell ref="M33:Q33"/>
    <mergeCell ref="S33:W33"/>
    <mergeCell ref="Y33:AH33"/>
    <mergeCell ref="AJ33:AX33"/>
    <mergeCell ref="AY33:BA33"/>
    <mergeCell ref="BB33:BP33"/>
    <mergeCell ref="BR33:BV33"/>
    <mergeCell ref="BW33:BY33"/>
    <mergeCell ref="BZ36:CD36"/>
    <mergeCell ref="B37:CE37"/>
    <mergeCell ref="B38:CE38"/>
    <mergeCell ref="BB35:BP35"/>
    <mergeCell ref="BR35:BV35"/>
    <mergeCell ref="BW35:BY35"/>
    <mergeCell ref="BZ35:CD35"/>
    <mergeCell ref="H36:K36"/>
    <mergeCell ref="M36:Q36"/>
    <mergeCell ref="S36:W36"/>
    <mergeCell ref="Y36:AH36"/>
    <mergeCell ref="AJ36:AX36"/>
    <mergeCell ref="AY36:BA36"/>
    <mergeCell ref="H35:K35"/>
    <mergeCell ref="M35:Q35"/>
    <mergeCell ref="S35:W35"/>
    <mergeCell ref="Y35:AH35"/>
    <mergeCell ref="AJ35:AX35"/>
    <mergeCell ref="AY35:BA35"/>
    <mergeCell ref="BB36:BP36"/>
    <mergeCell ref="BR36:BV36"/>
    <mergeCell ref="BW36:BY36"/>
    <mergeCell ref="AO45:BB45"/>
    <mergeCell ref="BC45:BG45"/>
    <mergeCell ref="BH45:BK45"/>
    <mergeCell ref="BL45:BP45"/>
    <mergeCell ref="B39:CE39"/>
    <mergeCell ref="B40:B47"/>
    <mergeCell ref="C40:CD40"/>
    <mergeCell ref="CE40:CE47"/>
    <mergeCell ref="C41:CD41"/>
    <mergeCell ref="C42:L42"/>
    <mergeCell ref="M42:Z42"/>
    <mergeCell ref="AA42:AN42"/>
    <mergeCell ref="AO42:BB42"/>
    <mergeCell ref="BC42:BP42"/>
    <mergeCell ref="BQ42:CD42"/>
    <mergeCell ref="C43:L43"/>
    <mergeCell ref="M43:Z43"/>
    <mergeCell ref="AA43:AE43"/>
    <mergeCell ref="AF43:AI43"/>
    <mergeCell ref="AJ43:AN43"/>
    <mergeCell ref="AO43:AS43"/>
    <mergeCell ref="AT43:AW43"/>
    <mergeCell ref="AX43:BB43"/>
    <mergeCell ref="BC43:BG43"/>
    <mergeCell ref="AO44:AS44"/>
    <mergeCell ref="AT44:AW44"/>
    <mergeCell ref="BZ43:CD43"/>
    <mergeCell ref="C44:L44"/>
    <mergeCell ref="M44:Q44"/>
    <mergeCell ref="R44:U44"/>
    <mergeCell ref="V44:Z44"/>
    <mergeCell ref="AA44:AN44"/>
    <mergeCell ref="BQ44:BU44"/>
    <mergeCell ref="BV44:BY44"/>
    <mergeCell ref="BZ44:CD44"/>
    <mergeCell ref="AX44:BB44"/>
    <mergeCell ref="BC44:BG44"/>
    <mergeCell ref="BH44:BK44"/>
    <mergeCell ref="BL44:BP44"/>
    <mergeCell ref="BH43:BK43"/>
    <mergeCell ref="BL43:BP43"/>
    <mergeCell ref="BQ43:BU43"/>
    <mergeCell ref="BV43:BY43"/>
    <mergeCell ref="BQ45:BU45"/>
    <mergeCell ref="BV45:BY45"/>
    <mergeCell ref="AX46:BB46"/>
    <mergeCell ref="BC46:BP46"/>
    <mergeCell ref="BQ46:BU46"/>
    <mergeCell ref="BV46:BY46"/>
    <mergeCell ref="BZ46:CD46"/>
    <mergeCell ref="C45:L45"/>
    <mergeCell ref="M45:Q45"/>
    <mergeCell ref="R45:U45"/>
    <mergeCell ref="C46:L46"/>
    <mergeCell ref="M46:Q46"/>
    <mergeCell ref="R46:U46"/>
    <mergeCell ref="V46:Z46"/>
    <mergeCell ref="AA46:AE46"/>
    <mergeCell ref="AF46:AI46"/>
    <mergeCell ref="AJ46:AN46"/>
    <mergeCell ref="AO46:AS46"/>
    <mergeCell ref="AT46:AW46"/>
    <mergeCell ref="V45:Z45"/>
    <mergeCell ref="AA45:AE45"/>
    <mergeCell ref="AF45:AI45"/>
    <mergeCell ref="AJ45:AN45"/>
    <mergeCell ref="BZ45:CD45"/>
    <mergeCell ref="C47:L47"/>
    <mergeCell ref="M47:Q47"/>
    <mergeCell ref="R47:U47"/>
    <mergeCell ref="V47:Z47"/>
    <mergeCell ref="AA47:AE47"/>
    <mergeCell ref="BH47:BK47"/>
    <mergeCell ref="BL47:BP47"/>
    <mergeCell ref="BQ47:CD47"/>
    <mergeCell ref="B48:CE48"/>
    <mergeCell ref="B49:CE49"/>
    <mergeCell ref="B50:CE50"/>
    <mergeCell ref="AF47:AI47"/>
    <mergeCell ref="AJ47:AN47"/>
    <mergeCell ref="AO47:AS47"/>
    <mergeCell ref="AT47:AW47"/>
    <mergeCell ref="AX47:BB47"/>
    <mergeCell ref="BC47:BG47"/>
    <mergeCell ref="C54:G54"/>
    <mergeCell ref="H54:S54"/>
    <mergeCell ref="T54:Y54"/>
    <mergeCell ref="Z54:AJ54"/>
    <mergeCell ref="AK54:AU54"/>
    <mergeCell ref="AV54:BF54"/>
    <mergeCell ref="B51:B58"/>
    <mergeCell ref="C51:CD51"/>
    <mergeCell ref="CE51:CE58"/>
    <mergeCell ref="C52:CD52"/>
    <mergeCell ref="C53:G53"/>
    <mergeCell ref="H53:S53"/>
    <mergeCell ref="T53:Y53"/>
    <mergeCell ref="Z53:AJ53"/>
    <mergeCell ref="AK53:AU53"/>
    <mergeCell ref="AV53:BF53"/>
    <mergeCell ref="BG54:BK54"/>
    <mergeCell ref="BL54:BM54"/>
    <mergeCell ref="BN54:BR54"/>
    <mergeCell ref="BS54:BW54"/>
    <mergeCell ref="BX54:CA54"/>
    <mergeCell ref="CB54:CD54"/>
    <mergeCell ref="BG53:BR53"/>
    <mergeCell ref="BS53:BW53"/>
    <mergeCell ref="BX53:CA53"/>
    <mergeCell ref="CB53:CD53"/>
    <mergeCell ref="BG55:BK55"/>
    <mergeCell ref="BL55:BM55"/>
    <mergeCell ref="BN55:BR55"/>
    <mergeCell ref="BS55:BW55"/>
    <mergeCell ref="BX55:CA55"/>
    <mergeCell ref="CB55:CD55"/>
    <mergeCell ref="C55:G55"/>
    <mergeCell ref="H55:S55"/>
    <mergeCell ref="T55:Y55"/>
    <mergeCell ref="Z55:AJ55"/>
    <mergeCell ref="AK55:AU55"/>
    <mergeCell ref="AV55:BF55"/>
    <mergeCell ref="BG56:BK56"/>
    <mergeCell ref="BL56:BM56"/>
    <mergeCell ref="BN56:BR56"/>
    <mergeCell ref="BS56:BW56"/>
    <mergeCell ref="BX56:CA56"/>
    <mergeCell ref="CB56:CD56"/>
    <mergeCell ref="C56:G56"/>
    <mergeCell ref="H56:S56"/>
    <mergeCell ref="T56:Y56"/>
    <mergeCell ref="Z56:AJ56"/>
    <mergeCell ref="AK56:AU56"/>
    <mergeCell ref="AV56:BF56"/>
    <mergeCell ref="BG57:BK57"/>
    <mergeCell ref="BL57:BM57"/>
    <mergeCell ref="BN57:BR57"/>
    <mergeCell ref="BS57:BW57"/>
    <mergeCell ref="BX57:CA57"/>
    <mergeCell ref="CB57:CD57"/>
    <mergeCell ref="C57:G57"/>
    <mergeCell ref="H57:S57"/>
    <mergeCell ref="T57:Y57"/>
    <mergeCell ref="Z57:AJ57"/>
    <mergeCell ref="AK57:AU57"/>
    <mergeCell ref="AV57:BF57"/>
    <mergeCell ref="BG58:BK58"/>
    <mergeCell ref="BL58:BM58"/>
    <mergeCell ref="BN58:BR58"/>
    <mergeCell ref="BS58:BW58"/>
    <mergeCell ref="BX58:CA58"/>
    <mergeCell ref="CB58:CD58"/>
    <mergeCell ref="C58:G58"/>
    <mergeCell ref="H58:S58"/>
    <mergeCell ref="T58:Y58"/>
    <mergeCell ref="Z58:AJ58"/>
    <mergeCell ref="AK58:AU58"/>
    <mergeCell ref="AV58:BF58"/>
    <mergeCell ref="Z64:AJ64"/>
    <mergeCell ref="AK64:AU64"/>
    <mergeCell ref="AV64:BF64"/>
    <mergeCell ref="BG64:BR64"/>
    <mergeCell ref="BS64:BW64"/>
    <mergeCell ref="BX64:CD64"/>
    <mergeCell ref="B59:CE59"/>
    <mergeCell ref="B60:CE60"/>
    <mergeCell ref="B61:CE61"/>
    <mergeCell ref="B62:B69"/>
    <mergeCell ref="C62:CD62"/>
    <mergeCell ref="CE62:CE69"/>
    <mergeCell ref="C63:CD63"/>
    <mergeCell ref="C64:G64"/>
    <mergeCell ref="H64:S64"/>
    <mergeCell ref="T64:Y64"/>
    <mergeCell ref="C66:G66"/>
    <mergeCell ref="H66:S66"/>
    <mergeCell ref="T66:Y66"/>
    <mergeCell ref="Z66:AJ66"/>
    <mergeCell ref="AK66:AU66"/>
    <mergeCell ref="C65:G65"/>
    <mergeCell ref="H65:S65"/>
    <mergeCell ref="T65:Y65"/>
    <mergeCell ref="Z65:AJ65"/>
    <mergeCell ref="AK65:AU65"/>
    <mergeCell ref="AV66:BF66"/>
    <mergeCell ref="BG66:BK66"/>
    <mergeCell ref="BL66:BM66"/>
    <mergeCell ref="BN66:BR66"/>
    <mergeCell ref="BS66:BW66"/>
    <mergeCell ref="BX66:CD66"/>
    <mergeCell ref="BG65:BK65"/>
    <mergeCell ref="BL65:BM65"/>
    <mergeCell ref="BN65:BR65"/>
    <mergeCell ref="BS65:BW65"/>
    <mergeCell ref="BX65:CD65"/>
    <mergeCell ref="AV65:BF65"/>
    <mergeCell ref="C68:G68"/>
    <mergeCell ref="H68:S68"/>
    <mergeCell ref="T68:Y68"/>
    <mergeCell ref="Z68:AJ68"/>
    <mergeCell ref="AK68:AU68"/>
    <mergeCell ref="C67:G67"/>
    <mergeCell ref="H67:S67"/>
    <mergeCell ref="T67:Y67"/>
    <mergeCell ref="Z67:AJ67"/>
    <mergeCell ref="AK67:AU67"/>
    <mergeCell ref="AV68:BF68"/>
    <mergeCell ref="BG68:BK68"/>
    <mergeCell ref="BL68:BM68"/>
    <mergeCell ref="BN68:BR68"/>
    <mergeCell ref="BS68:BW68"/>
    <mergeCell ref="BX68:CD68"/>
    <mergeCell ref="BG67:BK67"/>
    <mergeCell ref="BL67:BM67"/>
    <mergeCell ref="BN67:BR67"/>
    <mergeCell ref="BS67:BW67"/>
    <mergeCell ref="BX67:CD67"/>
    <mergeCell ref="AV67:BF67"/>
    <mergeCell ref="A71:CJ71"/>
    <mergeCell ref="BG69:BK69"/>
    <mergeCell ref="BL69:BM69"/>
    <mergeCell ref="BN69:BR69"/>
    <mergeCell ref="BS69:BW69"/>
    <mergeCell ref="BX69:CD69"/>
    <mergeCell ref="B70:CE70"/>
    <mergeCell ref="C69:G69"/>
    <mergeCell ref="H69:S69"/>
    <mergeCell ref="T69:Y69"/>
    <mergeCell ref="Z69:AJ69"/>
    <mergeCell ref="AK69:AU69"/>
    <mergeCell ref="AV69:BF6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CJ105"/>
  <sheetViews>
    <sheetView showGridLines="0" showRowColHeaders="0" zoomScaleNormal="100" workbookViewId="0">
      <selection activeCell="B2" sqref="B2:CE2"/>
    </sheetView>
  </sheetViews>
  <sheetFormatPr baseColWidth="10" defaultColWidth="1.42578125" defaultRowHeight="11.25" x14ac:dyDescent="0.25"/>
  <cols>
    <col min="1" max="84" width="1.42578125" style="8" customWidth="1"/>
    <col min="85" max="88" width="1.42578125" style="1" hidden="1" customWidth="1"/>
    <col min="89" max="129" width="1.42578125" style="8" customWidth="1"/>
    <col min="130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4"/>
    </row>
    <row r="2" spans="1:88" s="12" customFormat="1" ht="26.25" customHeight="1" x14ac:dyDescent="0.25">
      <c r="A2" s="17"/>
      <c r="B2" s="121" t="s">
        <v>35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00"/>
      <c r="CG2" s="11"/>
      <c r="CH2" s="11"/>
      <c r="CI2" s="11"/>
      <c r="CJ2" s="11"/>
    </row>
    <row r="3" spans="1:88" ht="11.25" customHeight="1" x14ac:dyDescent="0.25">
      <c r="A3" s="1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100"/>
    </row>
    <row r="4" spans="1:88" ht="7.5" customHeight="1" x14ac:dyDescent="0.25">
      <c r="A4" s="17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F4" s="100"/>
    </row>
    <row r="5" spans="1:88" s="13" customFormat="1" ht="15" customHeight="1" x14ac:dyDescent="0.25">
      <c r="A5" s="17"/>
      <c r="B5" s="122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23"/>
      <c r="CF5" s="100"/>
      <c r="CG5" s="2"/>
      <c r="CH5" s="2"/>
      <c r="CI5" s="2"/>
      <c r="CJ5" s="2"/>
    </row>
    <row r="6" spans="1:88" ht="7.5" customHeight="1" x14ac:dyDescent="0.25">
      <c r="A6" s="17"/>
      <c r="B6" s="12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23"/>
      <c r="CF6" s="100"/>
    </row>
    <row r="7" spans="1:88" s="9" customFormat="1" ht="11.25" customHeight="1" x14ac:dyDescent="0.25">
      <c r="A7" s="17"/>
      <c r="B7" s="122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7"/>
      <c r="M7" s="179" t="s">
        <v>103</v>
      </c>
      <c r="N7" s="170"/>
      <c r="O7" s="170"/>
      <c r="P7" s="170"/>
      <c r="Q7" s="170"/>
      <c r="R7" s="170"/>
      <c r="S7" s="170"/>
      <c r="T7" s="170"/>
      <c r="U7" s="170"/>
      <c r="V7" s="170"/>
      <c r="W7" s="124" t="s">
        <v>104</v>
      </c>
      <c r="X7" s="124"/>
      <c r="Y7" s="124"/>
      <c r="Z7" s="124"/>
      <c r="AA7" s="124"/>
      <c r="AB7" s="124"/>
      <c r="AC7" s="124"/>
      <c r="AD7" s="124"/>
      <c r="AE7" s="124"/>
      <c r="AF7" s="124"/>
      <c r="AG7" s="124" t="s">
        <v>105</v>
      </c>
      <c r="AH7" s="124"/>
      <c r="AI7" s="124"/>
      <c r="AJ7" s="124"/>
      <c r="AK7" s="124"/>
      <c r="AL7" s="124"/>
      <c r="AM7" s="124"/>
      <c r="AN7" s="124"/>
      <c r="AO7" s="124"/>
      <c r="AP7" s="124"/>
      <c r="AQ7" s="124" t="s">
        <v>106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 t="s">
        <v>107</v>
      </c>
      <c r="BB7" s="124"/>
      <c r="BC7" s="124"/>
      <c r="BD7" s="124"/>
      <c r="BE7" s="124"/>
      <c r="BF7" s="124"/>
      <c r="BG7" s="124"/>
      <c r="BH7" s="124"/>
      <c r="BI7" s="124"/>
      <c r="BJ7" s="124"/>
      <c r="BK7" s="124" t="s">
        <v>108</v>
      </c>
      <c r="BL7" s="124"/>
      <c r="BM7" s="124"/>
      <c r="BN7" s="124"/>
      <c r="BO7" s="124"/>
      <c r="BP7" s="124"/>
      <c r="BQ7" s="124"/>
      <c r="BR7" s="124"/>
      <c r="BS7" s="124"/>
      <c r="BT7" s="124"/>
      <c r="BU7" s="170" t="s">
        <v>109</v>
      </c>
      <c r="BV7" s="170"/>
      <c r="BW7" s="170"/>
      <c r="BX7" s="170"/>
      <c r="BY7" s="170"/>
      <c r="BZ7" s="170"/>
      <c r="CA7" s="170"/>
      <c r="CB7" s="170"/>
      <c r="CC7" s="170"/>
      <c r="CD7" s="171"/>
      <c r="CE7" s="123"/>
      <c r="CF7" s="100"/>
      <c r="CG7" s="3"/>
      <c r="CH7" s="3"/>
      <c r="CI7" s="3"/>
      <c r="CJ7" s="3"/>
    </row>
    <row r="8" spans="1:88" ht="11.25" customHeight="1" x14ac:dyDescent="0.25">
      <c r="A8" s="17"/>
      <c r="B8" s="122"/>
      <c r="C8" s="172" t="str">
        <f>" Name"</f>
        <v xml:space="preserve"> Name</v>
      </c>
      <c r="D8" s="173"/>
      <c r="E8" s="173"/>
      <c r="F8" s="173"/>
      <c r="G8" s="173"/>
      <c r="H8" s="173"/>
      <c r="I8" s="173"/>
      <c r="J8" s="173"/>
      <c r="K8" s="173"/>
      <c r="L8" s="174"/>
      <c r="M8" s="175" t="s">
        <v>30</v>
      </c>
      <c r="N8" s="176"/>
      <c r="O8" s="176"/>
      <c r="P8" s="176"/>
      <c r="Q8" s="176"/>
      <c r="R8" s="176"/>
      <c r="S8" s="176"/>
      <c r="T8" s="176"/>
      <c r="U8" s="176"/>
      <c r="V8" s="176"/>
      <c r="W8" s="177" t="s">
        <v>69</v>
      </c>
      <c r="X8" s="177"/>
      <c r="Y8" s="177"/>
      <c r="Z8" s="177"/>
      <c r="AA8" s="177"/>
      <c r="AB8" s="177"/>
      <c r="AC8" s="177"/>
      <c r="AD8" s="177"/>
      <c r="AE8" s="177"/>
      <c r="AF8" s="177"/>
      <c r="AG8" s="177" t="s">
        <v>70</v>
      </c>
      <c r="AH8" s="177"/>
      <c r="AI8" s="177"/>
      <c r="AJ8" s="177"/>
      <c r="AK8" s="177"/>
      <c r="AL8" s="177"/>
      <c r="AM8" s="177"/>
      <c r="AN8" s="177"/>
      <c r="AO8" s="177"/>
      <c r="AP8" s="177"/>
      <c r="AQ8" s="177" t="s">
        <v>28</v>
      </c>
      <c r="AR8" s="177"/>
      <c r="AS8" s="177"/>
      <c r="AT8" s="177"/>
      <c r="AU8" s="177"/>
      <c r="AV8" s="177"/>
      <c r="AW8" s="177"/>
      <c r="AX8" s="177"/>
      <c r="AY8" s="177"/>
      <c r="AZ8" s="177"/>
      <c r="BA8" s="177" t="s">
        <v>67</v>
      </c>
      <c r="BB8" s="177"/>
      <c r="BC8" s="177"/>
      <c r="BD8" s="177"/>
      <c r="BE8" s="177"/>
      <c r="BF8" s="177"/>
      <c r="BG8" s="177"/>
      <c r="BH8" s="177"/>
      <c r="BI8" s="177"/>
      <c r="BJ8" s="177"/>
      <c r="BK8" s="177" t="s">
        <v>66</v>
      </c>
      <c r="BL8" s="177"/>
      <c r="BM8" s="177"/>
      <c r="BN8" s="177"/>
      <c r="BO8" s="177"/>
      <c r="BP8" s="177"/>
      <c r="BQ8" s="177"/>
      <c r="BR8" s="177"/>
      <c r="BS8" s="177"/>
      <c r="BT8" s="177"/>
      <c r="BU8" s="176" t="s">
        <v>29</v>
      </c>
      <c r="BV8" s="176"/>
      <c r="BW8" s="176"/>
      <c r="BX8" s="176"/>
      <c r="BY8" s="176"/>
      <c r="BZ8" s="176"/>
      <c r="CA8" s="176"/>
      <c r="CB8" s="176"/>
      <c r="CC8" s="176"/>
      <c r="CD8" s="178"/>
      <c r="CE8" s="123"/>
      <c r="CF8" s="100"/>
    </row>
    <row r="9" spans="1:88" ht="7.5" customHeight="1" x14ac:dyDescent="0.25">
      <c r="A9" s="17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F9" s="100"/>
    </row>
    <row r="10" spans="1:88" ht="11.25" customHeight="1" x14ac:dyDescent="0.25">
      <c r="A10" s="17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00"/>
    </row>
    <row r="11" spans="1:88" ht="7.5" customHeight="1" x14ac:dyDescent="0.25">
      <c r="A11" s="17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F11" s="100"/>
    </row>
    <row r="12" spans="1:88" ht="15" customHeight="1" x14ac:dyDescent="0.25">
      <c r="A12" s="17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00"/>
    </row>
    <row r="13" spans="1:88" ht="7.5" customHeight="1" x14ac:dyDescent="0.25">
      <c r="A13" s="17"/>
      <c r="B13" s="115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6"/>
      <c r="CF13" s="100"/>
    </row>
    <row r="14" spans="1:88" s="9" customFormat="1" ht="11.25" customHeight="1" x14ac:dyDescent="0.25">
      <c r="A14" s="17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4"/>
      <c r="M14" s="73" t="s">
        <v>8</v>
      </c>
      <c r="N14" s="74"/>
      <c r="O14" s="74"/>
      <c r="P14" s="74"/>
      <c r="Q14" s="75"/>
      <c r="R14" s="14"/>
      <c r="S14" s="73" t="s">
        <v>9</v>
      </c>
      <c r="T14" s="74"/>
      <c r="U14" s="74"/>
      <c r="V14" s="74"/>
      <c r="W14" s="75"/>
      <c r="X14" s="14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4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4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100"/>
      <c r="CG14" s="3" t="s">
        <v>16</v>
      </c>
      <c r="CH14" s="3" t="s">
        <v>23</v>
      </c>
      <c r="CI14" s="3" t="s">
        <v>18</v>
      </c>
      <c r="CJ14" s="3" t="s">
        <v>24</v>
      </c>
    </row>
    <row r="15" spans="1:88" ht="7.5" customHeight="1" x14ac:dyDescent="0.25">
      <c r="A15" s="17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00"/>
    </row>
    <row r="16" spans="1:88" ht="11.25" customHeight="1" x14ac:dyDescent="0.25">
      <c r="A16" s="17"/>
      <c r="B16" s="115"/>
      <c r="C16" s="142" t="s">
        <v>7</v>
      </c>
      <c r="D16" s="143"/>
      <c r="E16" s="143"/>
      <c r="F16" s="144"/>
      <c r="G16" s="151"/>
      <c r="H16" s="79">
        <v>1</v>
      </c>
      <c r="I16" s="80"/>
      <c r="J16" s="80"/>
      <c r="K16" s="81"/>
      <c r="L16" s="152"/>
      <c r="M16" s="153" t="s">
        <v>36</v>
      </c>
      <c r="N16" s="154"/>
      <c r="O16" s="154"/>
      <c r="P16" s="154"/>
      <c r="Q16" s="155"/>
      <c r="R16" s="152"/>
      <c r="S16" s="158">
        <v>0.89583333333333337</v>
      </c>
      <c r="T16" s="154"/>
      <c r="U16" s="154"/>
      <c r="V16" s="154"/>
      <c r="W16" s="155"/>
      <c r="X16" s="152"/>
      <c r="Y16" s="153" t="s">
        <v>25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52"/>
      <c r="AJ16" s="159" t="str">
        <f>$M$8 &amp; " "</f>
        <v xml:space="preserve">Christoph </v>
      </c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80" t="s">
        <v>2</v>
      </c>
      <c r="AZ16" s="80"/>
      <c r="BA16" s="80"/>
      <c r="BB16" s="156" t="str">
        <f>" " &amp; $W$8</f>
        <v xml:space="preserve"> Ratze</v>
      </c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7"/>
      <c r="BQ16" s="152"/>
      <c r="BR16" s="153">
        <v>3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2</v>
      </c>
      <c r="CA16" s="154"/>
      <c r="CB16" s="154"/>
      <c r="CC16" s="154"/>
      <c r="CD16" s="155"/>
      <c r="CE16" s="116"/>
      <c r="CF16" s="100"/>
      <c r="CG16" s="1">
        <f>IF(AND(ISNUMBER(BR16),ISNUMBER(BZ16)),1,0)</f>
        <v>1</v>
      </c>
      <c r="CH16" s="1">
        <f>IF(OR(ISBLANK(BR16),ISBLANK(BZ16)),0,IF(BR16&gt;BZ16,1,0))</f>
        <v>1</v>
      </c>
      <c r="CI16" s="1">
        <f>IF(OR(ISBLANK(BR16),ISBLANK(BZ16)),0,IF(BR16=BZ16,1,0))</f>
        <v>0</v>
      </c>
      <c r="CJ16" s="1">
        <f>IF(OR(ISBLANK(BR16),ISBLANK(BZ16)),0,IF(BR16&lt;BZ16,1,0))</f>
        <v>0</v>
      </c>
    </row>
    <row r="17" spans="1:88" ht="11.25" customHeight="1" x14ac:dyDescent="0.25">
      <c r="A17" s="17"/>
      <c r="B17" s="115"/>
      <c r="C17" s="145"/>
      <c r="D17" s="146"/>
      <c r="E17" s="146"/>
      <c r="F17" s="147"/>
      <c r="G17" s="151"/>
      <c r="H17" s="79">
        <f>H16+1</f>
        <v>2</v>
      </c>
      <c r="I17" s="80"/>
      <c r="J17" s="80"/>
      <c r="K17" s="81"/>
      <c r="L17" s="152"/>
      <c r="M17" s="79" t="str">
        <f>$M$16</f>
        <v>7.11.</v>
      </c>
      <c r="N17" s="80"/>
      <c r="O17" s="80"/>
      <c r="P17" s="80"/>
      <c r="Q17" s="81"/>
      <c r="R17" s="152"/>
      <c r="S17" s="161">
        <f>S16</f>
        <v>0.89583333333333337</v>
      </c>
      <c r="T17" s="80"/>
      <c r="U17" s="80"/>
      <c r="V17" s="80"/>
      <c r="W17" s="81"/>
      <c r="X17" s="152"/>
      <c r="Y17" s="153" t="s">
        <v>37</v>
      </c>
      <c r="Z17" s="154"/>
      <c r="AA17" s="154"/>
      <c r="AB17" s="154"/>
      <c r="AC17" s="154"/>
      <c r="AD17" s="154"/>
      <c r="AE17" s="154"/>
      <c r="AF17" s="154"/>
      <c r="AG17" s="154"/>
      <c r="AH17" s="155"/>
      <c r="AI17" s="152"/>
      <c r="AJ17" s="159" t="str">
        <f>$AG$8 &amp; " "</f>
        <v xml:space="preserve">Basti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0" t="s">
        <v>2</v>
      </c>
      <c r="AZ17" s="80"/>
      <c r="BA17" s="80"/>
      <c r="BB17" s="156" t="str">
        <f>" " &amp; $AQ$8</f>
        <v xml:space="preserve"> Patrick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7"/>
      <c r="BQ17" s="152"/>
      <c r="BR17" s="153">
        <v>1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3</v>
      </c>
      <c r="CA17" s="154"/>
      <c r="CB17" s="154"/>
      <c r="CC17" s="154"/>
      <c r="CD17" s="155"/>
      <c r="CE17" s="116"/>
      <c r="CF17" s="100"/>
      <c r="CG17" s="1">
        <f t="shared" ref="CG17:CG36" si="0">IF(AND(ISNUMBER(BR17),ISNUMBER(BZ17)),1,0)</f>
        <v>1</v>
      </c>
      <c r="CH17" s="1">
        <f t="shared" ref="CH17:CH36" si="1">IF(OR(ISBLANK(BR17),ISBLANK(BZ17)),0,IF(BR17&gt;BZ17,1,0))</f>
        <v>0</v>
      </c>
      <c r="CI17" s="1">
        <f t="shared" ref="CI17:CI36" si="2">IF(OR(ISBLANK(BR17),ISBLANK(BZ17)),0,IF(BR17=BZ17,1,0))</f>
        <v>0</v>
      </c>
      <c r="CJ17" s="1">
        <f t="shared" ref="CJ17:CJ36" si="3">IF(OR(ISBLANK(BR17),ISBLANK(BZ17)),0,IF(BR17&lt;BZ17,1,0))</f>
        <v>1</v>
      </c>
    </row>
    <row r="18" spans="1:88" ht="11.25" customHeight="1" x14ac:dyDescent="0.25">
      <c r="A18" s="17"/>
      <c r="B18" s="115"/>
      <c r="C18" s="145"/>
      <c r="D18" s="146"/>
      <c r="E18" s="146"/>
      <c r="F18" s="147"/>
      <c r="G18" s="151"/>
      <c r="H18" s="79">
        <f t="shared" ref="H18:H36" si="4">H17+1</f>
        <v>3</v>
      </c>
      <c r="I18" s="80"/>
      <c r="J18" s="80"/>
      <c r="K18" s="81"/>
      <c r="L18" s="152"/>
      <c r="M18" s="79" t="str">
        <f t="shared" ref="M18:M36" si="5">$M$16</f>
        <v>7.11.</v>
      </c>
      <c r="N18" s="80"/>
      <c r="O18" s="80"/>
      <c r="P18" s="80"/>
      <c r="Q18" s="81"/>
      <c r="R18" s="152"/>
      <c r="S18" s="161">
        <f>S16</f>
        <v>0.89583333333333337</v>
      </c>
      <c r="T18" s="80"/>
      <c r="U18" s="80"/>
      <c r="V18" s="80"/>
      <c r="W18" s="81"/>
      <c r="X18" s="152"/>
      <c r="Y18" s="153" t="s">
        <v>26</v>
      </c>
      <c r="Z18" s="154"/>
      <c r="AA18" s="154"/>
      <c r="AB18" s="154"/>
      <c r="AC18" s="154"/>
      <c r="AD18" s="154"/>
      <c r="AE18" s="154"/>
      <c r="AF18" s="154"/>
      <c r="AG18" s="154"/>
      <c r="AH18" s="155"/>
      <c r="AI18" s="152"/>
      <c r="AJ18" s="159" t="str">
        <f>$BA$8 &amp; " "</f>
        <v xml:space="preserve">Schmiddi </v>
      </c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80" t="s">
        <v>2</v>
      </c>
      <c r="AZ18" s="80"/>
      <c r="BA18" s="80"/>
      <c r="BB18" s="156" t="str">
        <f>" " &amp; $BK$8</f>
        <v xml:space="preserve"> Jule</v>
      </c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7"/>
      <c r="BQ18" s="152"/>
      <c r="BR18" s="153">
        <v>4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2</v>
      </c>
      <c r="CA18" s="154"/>
      <c r="CB18" s="154"/>
      <c r="CC18" s="154"/>
      <c r="CD18" s="155"/>
      <c r="CE18" s="116"/>
      <c r="CF18" s="100"/>
      <c r="CG18" s="1">
        <f t="shared" si="0"/>
        <v>1</v>
      </c>
      <c r="CH18" s="1">
        <f t="shared" si="1"/>
        <v>1</v>
      </c>
      <c r="CI18" s="1">
        <f t="shared" si="2"/>
        <v>0</v>
      </c>
      <c r="CJ18" s="1">
        <f t="shared" si="3"/>
        <v>0</v>
      </c>
    </row>
    <row r="19" spans="1:88" ht="11.25" customHeight="1" x14ac:dyDescent="0.25">
      <c r="A19" s="17"/>
      <c r="B19" s="115"/>
      <c r="C19" s="145"/>
      <c r="D19" s="146"/>
      <c r="E19" s="146"/>
      <c r="F19" s="147"/>
      <c r="G19" s="151"/>
      <c r="H19" s="79">
        <f t="shared" si="4"/>
        <v>4</v>
      </c>
      <c r="I19" s="80"/>
      <c r="J19" s="80"/>
      <c r="K19" s="81"/>
      <c r="L19" s="152"/>
      <c r="M19" s="79" t="str">
        <f t="shared" si="5"/>
        <v>7.11.</v>
      </c>
      <c r="N19" s="80"/>
      <c r="O19" s="80"/>
      <c r="P19" s="80"/>
      <c r="Q19" s="81"/>
      <c r="R19" s="152"/>
      <c r="S19" s="161">
        <f t="shared" ref="S19:S36" si="6">S16+$C$14</f>
        <v>0.90416666666666667</v>
      </c>
      <c r="T19" s="80"/>
      <c r="U19" s="80"/>
      <c r="V19" s="80"/>
      <c r="W19" s="81"/>
      <c r="X19" s="152"/>
      <c r="Y19" s="79" t="str">
        <f>$Y$16</f>
        <v>Fernseher (links)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52"/>
      <c r="AJ19" s="159" t="str">
        <f>$BU$8 &amp; " "</f>
        <v xml:space="preserve">Markus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0" t="s">
        <v>2</v>
      </c>
      <c r="AZ19" s="80"/>
      <c r="BA19" s="80"/>
      <c r="BB19" s="156" t="str">
        <f>" " &amp; $M$8</f>
        <v xml:space="preserve"> Christoph</v>
      </c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7"/>
      <c r="BQ19" s="152"/>
      <c r="BR19" s="153">
        <v>0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0</v>
      </c>
      <c r="CA19" s="154"/>
      <c r="CB19" s="154"/>
      <c r="CC19" s="154"/>
      <c r="CD19" s="155"/>
      <c r="CE19" s="116"/>
      <c r="CF19" s="100"/>
      <c r="CG19" s="1">
        <f t="shared" si="0"/>
        <v>1</v>
      </c>
      <c r="CH19" s="1">
        <f t="shared" si="1"/>
        <v>0</v>
      </c>
      <c r="CI19" s="1">
        <f t="shared" si="2"/>
        <v>1</v>
      </c>
      <c r="CJ19" s="1">
        <f t="shared" si="3"/>
        <v>0</v>
      </c>
    </row>
    <row r="20" spans="1:88" ht="11.25" customHeight="1" x14ac:dyDescent="0.25">
      <c r="A20" s="17"/>
      <c r="B20" s="115"/>
      <c r="C20" s="145"/>
      <c r="D20" s="146"/>
      <c r="E20" s="146"/>
      <c r="F20" s="147"/>
      <c r="G20" s="151"/>
      <c r="H20" s="79">
        <f t="shared" si="4"/>
        <v>5</v>
      </c>
      <c r="I20" s="80"/>
      <c r="J20" s="80"/>
      <c r="K20" s="81"/>
      <c r="L20" s="152"/>
      <c r="M20" s="79" t="str">
        <f t="shared" si="5"/>
        <v>7.11.</v>
      </c>
      <c r="N20" s="80"/>
      <c r="O20" s="80"/>
      <c r="P20" s="80"/>
      <c r="Q20" s="81"/>
      <c r="R20" s="152"/>
      <c r="S20" s="161">
        <f t="shared" si="6"/>
        <v>0.90416666666666667</v>
      </c>
      <c r="T20" s="80"/>
      <c r="U20" s="80"/>
      <c r="V20" s="80"/>
      <c r="W20" s="81"/>
      <c r="X20" s="152"/>
      <c r="Y20" s="79" t="str">
        <f>$Y$17</f>
        <v>Fernseher (mitte)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52"/>
      <c r="AJ20" s="159" t="str">
        <f>$W$8 &amp; " "</f>
        <v xml:space="preserve">Ratze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0" t="s">
        <v>2</v>
      </c>
      <c r="AZ20" s="80"/>
      <c r="BA20" s="80"/>
      <c r="BB20" s="156" t="str">
        <f>" " &amp; $AG$8</f>
        <v xml:space="preserve"> Basti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52"/>
      <c r="BR20" s="153">
        <v>3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0</v>
      </c>
      <c r="CA20" s="154"/>
      <c r="CB20" s="154"/>
      <c r="CC20" s="154"/>
      <c r="CD20" s="155"/>
      <c r="CE20" s="116"/>
      <c r="CF20" s="100"/>
      <c r="CG20" s="1">
        <f t="shared" si="0"/>
        <v>1</v>
      </c>
      <c r="CH20" s="1">
        <f t="shared" si="1"/>
        <v>1</v>
      </c>
      <c r="CI20" s="1">
        <f t="shared" si="2"/>
        <v>0</v>
      </c>
      <c r="CJ20" s="1">
        <f t="shared" si="3"/>
        <v>0</v>
      </c>
    </row>
    <row r="21" spans="1:88" ht="11.25" customHeight="1" x14ac:dyDescent="0.25">
      <c r="A21" s="17"/>
      <c r="B21" s="115"/>
      <c r="C21" s="145"/>
      <c r="D21" s="146"/>
      <c r="E21" s="146"/>
      <c r="F21" s="147"/>
      <c r="G21" s="151"/>
      <c r="H21" s="79">
        <f t="shared" si="4"/>
        <v>6</v>
      </c>
      <c r="I21" s="80"/>
      <c r="J21" s="80"/>
      <c r="K21" s="81"/>
      <c r="L21" s="152"/>
      <c r="M21" s="79" t="str">
        <f t="shared" si="5"/>
        <v>7.11.</v>
      </c>
      <c r="N21" s="80"/>
      <c r="O21" s="80"/>
      <c r="P21" s="80"/>
      <c r="Q21" s="81"/>
      <c r="R21" s="152"/>
      <c r="S21" s="161">
        <f t="shared" si="6"/>
        <v>0.90416666666666667</v>
      </c>
      <c r="T21" s="80"/>
      <c r="U21" s="80"/>
      <c r="V21" s="80"/>
      <c r="W21" s="81"/>
      <c r="X21" s="152"/>
      <c r="Y21" s="79" t="str">
        <f>$Y$18</f>
        <v>Fernseher (rechts)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52"/>
      <c r="AJ21" s="159" t="str">
        <f>$AQ$8 &amp; " "</f>
        <v xml:space="preserve">Patrick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0" t="s">
        <v>2</v>
      </c>
      <c r="AZ21" s="80"/>
      <c r="BA21" s="80"/>
      <c r="BB21" s="156" t="str">
        <f>" " &amp; $BA$8</f>
        <v xml:space="preserve"> Schmiddi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7"/>
      <c r="BQ21" s="152"/>
      <c r="BR21" s="153">
        <v>2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1</v>
      </c>
      <c r="CA21" s="154"/>
      <c r="CB21" s="154"/>
      <c r="CC21" s="154"/>
      <c r="CD21" s="155"/>
      <c r="CE21" s="116"/>
      <c r="CF21" s="100"/>
      <c r="CG21" s="1">
        <f t="shared" si="0"/>
        <v>1</v>
      </c>
      <c r="CH21" s="1">
        <f t="shared" si="1"/>
        <v>1</v>
      </c>
      <c r="CI21" s="1">
        <f t="shared" si="2"/>
        <v>0</v>
      </c>
      <c r="CJ21" s="1">
        <f t="shared" si="3"/>
        <v>0</v>
      </c>
    </row>
    <row r="22" spans="1:88" ht="11.25" customHeight="1" x14ac:dyDescent="0.25">
      <c r="A22" s="17"/>
      <c r="B22" s="115"/>
      <c r="C22" s="145"/>
      <c r="D22" s="146"/>
      <c r="E22" s="146"/>
      <c r="F22" s="147"/>
      <c r="G22" s="151"/>
      <c r="H22" s="79">
        <f t="shared" si="4"/>
        <v>7</v>
      </c>
      <c r="I22" s="80"/>
      <c r="J22" s="80"/>
      <c r="K22" s="81"/>
      <c r="L22" s="152"/>
      <c r="M22" s="79" t="str">
        <f t="shared" si="5"/>
        <v>7.11.</v>
      </c>
      <c r="N22" s="80"/>
      <c r="O22" s="80"/>
      <c r="P22" s="80"/>
      <c r="Q22" s="81"/>
      <c r="R22" s="152"/>
      <c r="S22" s="161">
        <f t="shared" si="6"/>
        <v>0.91249999999999998</v>
      </c>
      <c r="T22" s="80"/>
      <c r="U22" s="80"/>
      <c r="V22" s="80"/>
      <c r="W22" s="81"/>
      <c r="X22" s="152"/>
      <c r="Y22" s="79" t="str">
        <f>$Y$16</f>
        <v>Fernseher (links)</v>
      </c>
      <c r="Z22" s="80"/>
      <c r="AA22" s="80"/>
      <c r="AB22" s="80"/>
      <c r="AC22" s="80"/>
      <c r="AD22" s="80"/>
      <c r="AE22" s="80"/>
      <c r="AF22" s="80"/>
      <c r="AG22" s="80"/>
      <c r="AH22" s="81"/>
      <c r="AI22" s="152"/>
      <c r="AJ22" s="159" t="str">
        <f>$BK$8 &amp; " "</f>
        <v xml:space="preserve">Jule </v>
      </c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80" t="s">
        <v>2</v>
      </c>
      <c r="AZ22" s="80"/>
      <c r="BA22" s="80"/>
      <c r="BB22" s="156" t="str">
        <f>" " &amp; $BU$8</f>
        <v xml:space="preserve"> Markus</v>
      </c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7"/>
      <c r="BQ22" s="152"/>
      <c r="BR22" s="153">
        <v>0</v>
      </c>
      <c r="BS22" s="154"/>
      <c r="BT22" s="154"/>
      <c r="BU22" s="154"/>
      <c r="BV22" s="154"/>
      <c r="BW22" s="80" t="s">
        <v>2</v>
      </c>
      <c r="BX22" s="80"/>
      <c r="BY22" s="80"/>
      <c r="BZ22" s="154">
        <v>1</v>
      </c>
      <c r="CA22" s="154"/>
      <c r="CB22" s="154"/>
      <c r="CC22" s="154"/>
      <c r="CD22" s="155"/>
      <c r="CE22" s="116"/>
      <c r="CF22" s="100"/>
      <c r="CG22" s="1">
        <f t="shared" si="0"/>
        <v>1</v>
      </c>
      <c r="CH22" s="1">
        <f t="shared" si="1"/>
        <v>0</v>
      </c>
      <c r="CI22" s="1">
        <f t="shared" si="2"/>
        <v>0</v>
      </c>
      <c r="CJ22" s="1">
        <f t="shared" si="3"/>
        <v>1</v>
      </c>
    </row>
    <row r="23" spans="1:88" ht="11.25" customHeight="1" x14ac:dyDescent="0.25">
      <c r="A23" s="17"/>
      <c r="B23" s="115"/>
      <c r="C23" s="145"/>
      <c r="D23" s="146"/>
      <c r="E23" s="146"/>
      <c r="F23" s="147"/>
      <c r="G23" s="151"/>
      <c r="H23" s="79">
        <f t="shared" si="4"/>
        <v>8</v>
      </c>
      <c r="I23" s="80"/>
      <c r="J23" s="80"/>
      <c r="K23" s="81"/>
      <c r="L23" s="152"/>
      <c r="M23" s="79" t="str">
        <f t="shared" si="5"/>
        <v>7.11.</v>
      </c>
      <c r="N23" s="80"/>
      <c r="O23" s="80"/>
      <c r="P23" s="80"/>
      <c r="Q23" s="81"/>
      <c r="R23" s="152"/>
      <c r="S23" s="161">
        <f t="shared" si="6"/>
        <v>0.91249999999999998</v>
      </c>
      <c r="T23" s="80"/>
      <c r="U23" s="80"/>
      <c r="V23" s="80"/>
      <c r="W23" s="81"/>
      <c r="X23" s="152"/>
      <c r="Y23" s="79" t="str">
        <f>$Y$17</f>
        <v>Fernseher (mitte)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52"/>
      <c r="AJ23" s="159" t="str">
        <f>$M$8 &amp; " "</f>
        <v xml:space="preserve">Christoph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0" t="s">
        <v>2</v>
      </c>
      <c r="AZ23" s="80"/>
      <c r="BA23" s="80"/>
      <c r="BB23" s="156" t="str">
        <f>" " &amp; $AG$8</f>
        <v xml:space="preserve"> Basti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52"/>
      <c r="BR23" s="153">
        <v>2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0</v>
      </c>
      <c r="CA23" s="154"/>
      <c r="CB23" s="154"/>
      <c r="CC23" s="154"/>
      <c r="CD23" s="155"/>
      <c r="CE23" s="116"/>
      <c r="CF23" s="100"/>
      <c r="CG23" s="1">
        <f t="shared" si="0"/>
        <v>1</v>
      </c>
      <c r="CH23" s="1">
        <f t="shared" si="1"/>
        <v>1</v>
      </c>
      <c r="CI23" s="1">
        <f t="shared" si="2"/>
        <v>0</v>
      </c>
      <c r="CJ23" s="1">
        <f t="shared" si="3"/>
        <v>0</v>
      </c>
    </row>
    <row r="24" spans="1:88" ht="11.25" customHeight="1" x14ac:dyDescent="0.25">
      <c r="A24" s="17"/>
      <c r="B24" s="115"/>
      <c r="C24" s="145"/>
      <c r="D24" s="146"/>
      <c r="E24" s="146"/>
      <c r="F24" s="147"/>
      <c r="G24" s="151"/>
      <c r="H24" s="79">
        <f t="shared" si="4"/>
        <v>9</v>
      </c>
      <c r="I24" s="80"/>
      <c r="J24" s="80"/>
      <c r="K24" s="81"/>
      <c r="L24" s="152"/>
      <c r="M24" s="79" t="str">
        <f t="shared" si="5"/>
        <v>7.11.</v>
      </c>
      <c r="N24" s="80"/>
      <c r="O24" s="80"/>
      <c r="P24" s="80"/>
      <c r="Q24" s="81"/>
      <c r="R24" s="152"/>
      <c r="S24" s="161">
        <f t="shared" si="6"/>
        <v>0.91249999999999998</v>
      </c>
      <c r="T24" s="80"/>
      <c r="U24" s="80"/>
      <c r="V24" s="80"/>
      <c r="W24" s="81"/>
      <c r="X24" s="152"/>
      <c r="Y24" s="79" t="str">
        <f>$Y$18</f>
        <v>Fernseher (rechts)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52"/>
      <c r="AJ24" s="159" t="str">
        <f>$AQ$8 &amp; " "</f>
        <v xml:space="preserve">Patrick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0" t="s">
        <v>2</v>
      </c>
      <c r="AZ24" s="80"/>
      <c r="BA24" s="80"/>
      <c r="BB24" s="156" t="str">
        <f>" " &amp; $W$8</f>
        <v xml:space="preserve"> Ratze</v>
      </c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7"/>
      <c r="BQ24" s="152"/>
      <c r="BR24" s="153">
        <v>1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0</v>
      </c>
      <c r="CA24" s="154"/>
      <c r="CB24" s="154"/>
      <c r="CC24" s="154"/>
      <c r="CD24" s="155"/>
      <c r="CE24" s="116"/>
      <c r="CF24" s="100"/>
      <c r="CG24" s="1">
        <f t="shared" si="0"/>
        <v>1</v>
      </c>
      <c r="CH24" s="1">
        <f t="shared" si="1"/>
        <v>1</v>
      </c>
      <c r="CI24" s="1">
        <f t="shared" si="2"/>
        <v>0</v>
      </c>
      <c r="CJ24" s="1">
        <f t="shared" si="3"/>
        <v>0</v>
      </c>
    </row>
    <row r="25" spans="1:88" ht="11.25" customHeight="1" x14ac:dyDescent="0.25">
      <c r="A25" s="17"/>
      <c r="B25" s="115"/>
      <c r="C25" s="145"/>
      <c r="D25" s="146"/>
      <c r="E25" s="146"/>
      <c r="F25" s="147"/>
      <c r="G25" s="151"/>
      <c r="H25" s="79">
        <f t="shared" si="4"/>
        <v>10</v>
      </c>
      <c r="I25" s="80"/>
      <c r="J25" s="80"/>
      <c r="K25" s="81"/>
      <c r="L25" s="152"/>
      <c r="M25" s="79" t="str">
        <f t="shared" si="5"/>
        <v>7.11.</v>
      </c>
      <c r="N25" s="80"/>
      <c r="O25" s="80"/>
      <c r="P25" s="80"/>
      <c r="Q25" s="81"/>
      <c r="R25" s="152"/>
      <c r="S25" s="161">
        <f t="shared" si="6"/>
        <v>0.92083333333333328</v>
      </c>
      <c r="T25" s="80"/>
      <c r="U25" s="80"/>
      <c r="V25" s="80"/>
      <c r="W25" s="81"/>
      <c r="X25" s="152"/>
      <c r="Y25" s="79" t="str">
        <f>$Y$16</f>
        <v>Fernseher (links)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52"/>
      <c r="AJ25" s="159" t="str">
        <f>$BA$8 &amp; " "</f>
        <v xml:space="preserve">Schmiddi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0" t="s">
        <v>2</v>
      </c>
      <c r="AZ25" s="80"/>
      <c r="BA25" s="80"/>
      <c r="BB25" s="156" t="str">
        <f>" " &amp; $BU$8</f>
        <v xml:space="preserve"> Markus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52"/>
      <c r="BR25" s="153">
        <v>0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3</v>
      </c>
      <c r="CA25" s="154"/>
      <c r="CB25" s="154"/>
      <c r="CC25" s="154"/>
      <c r="CD25" s="155"/>
      <c r="CE25" s="116"/>
      <c r="CF25" s="100"/>
      <c r="CG25" s="1">
        <f t="shared" si="0"/>
        <v>1</v>
      </c>
      <c r="CH25" s="1">
        <f t="shared" si="1"/>
        <v>0</v>
      </c>
      <c r="CI25" s="1">
        <f t="shared" si="2"/>
        <v>0</v>
      </c>
      <c r="CJ25" s="1">
        <f t="shared" si="3"/>
        <v>1</v>
      </c>
    </row>
    <row r="26" spans="1:88" ht="11.25" customHeight="1" x14ac:dyDescent="0.25">
      <c r="A26" s="17"/>
      <c r="B26" s="115"/>
      <c r="C26" s="145"/>
      <c r="D26" s="146"/>
      <c r="E26" s="146"/>
      <c r="F26" s="147"/>
      <c r="G26" s="151"/>
      <c r="H26" s="79">
        <f t="shared" si="4"/>
        <v>11</v>
      </c>
      <c r="I26" s="80"/>
      <c r="J26" s="80"/>
      <c r="K26" s="81"/>
      <c r="L26" s="152"/>
      <c r="M26" s="79" t="str">
        <f t="shared" si="5"/>
        <v>7.11.</v>
      </c>
      <c r="N26" s="80"/>
      <c r="O26" s="80"/>
      <c r="P26" s="80"/>
      <c r="Q26" s="81"/>
      <c r="R26" s="152"/>
      <c r="S26" s="161">
        <f t="shared" si="6"/>
        <v>0.92083333333333328</v>
      </c>
      <c r="T26" s="80"/>
      <c r="U26" s="80"/>
      <c r="V26" s="80"/>
      <c r="W26" s="81"/>
      <c r="X26" s="152"/>
      <c r="Y26" s="79" t="str">
        <f>$Y$17</f>
        <v>Fernseher (mitte)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52"/>
      <c r="AJ26" s="159" t="str">
        <f>$AG$8 &amp; " "</f>
        <v xml:space="preserve">Basti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0" t="s">
        <v>2</v>
      </c>
      <c r="AZ26" s="80"/>
      <c r="BA26" s="80"/>
      <c r="BB26" s="156" t="str">
        <f>" " &amp; $BK$8</f>
        <v xml:space="preserve"> Jule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7"/>
      <c r="BQ26" s="152"/>
      <c r="BR26" s="153">
        <v>0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1</v>
      </c>
      <c r="CA26" s="154"/>
      <c r="CB26" s="154"/>
      <c r="CC26" s="154"/>
      <c r="CD26" s="155"/>
      <c r="CE26" s="116"/>
      <c r="CF26" s="100"/>
      <c r="CG26" s="1">
        <f t="shared" si="0"/>
        <v>1</v>
      </c>
      <c r="CH26" s="1">
        <f t="shared" si="1"/>
        <v>0</v>
      </c>
      <c r="CI26" s="1">
        <f t="shared" si="2"/>
        <v>0</v>
      </c>
      <c r="CJ26" s="1">
        <f t="shared" si="3"/>
        <v>1</v>
      </c>
    </row>
    <row r="27" spans="1:88" ht="11.25" customHeight="1" x14ac:dyDescent="0.25">
      <c r="A27" s="17"/>
      <c r="B27" s="115"/>
      <c r="C27" s="145"/>
      <c r="D27" s="146"/>
      <c r="E27" s="146"/>
      <c r="F27" s="147"/>
      <c r="G27" s="151"/>
      <c r="H27" s="79">
        <f t="shared" si="4"/>
        <v>12</v>
      </c>
      <c r="I27" s="80"/>
      <c r="J27" s="80"/>
      <c r="K27" s="81"/>
      <c r="L27" s="152"/>
      <c r="M27" s="79" t="str">
        <f t="shared" si="5"/>
        <v>7.11.</v>
      </c>
      <c r="N27" s="80"/>
      <c r="O27" s="80"/>
      <c r="P27" s="80"/>
      <c r="Q27" s="81"/>
      <c r="R27" s="152"/>
      <c r="S27" s="161">
        <f t="shared" si="6"/>
        <v>0.92083333333333328</v>
      </c>
      <c r="T27" s="80"/>
      <c r="U27" s="80"/>
      <c r="V27" s="80"/>
      <c r="W27" s="81"/>
      <c r="X27" s="152"/>
      <c r="Y27" s="79" t="str">
        <f>$Y$18</f>
        <v>Fernseher (rechts)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52"/>
      <c r="AJ27" s="159" t="str">
        <f>$AQ$8 &amp; " "</f>
        <v xml:space="preserve">Patrick </v>
      </c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80" t="s">
        <v>2</v>
      </c>
      <c r="AZ27" s="80"/>
      <c r="BA27" s="80"/>
      <c r="BB27" s="156" t="str">
        <f>" " &amp; $M$8</f>
        <v xml:space="preserve"> Christoph</v>
      </c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7"/>
      <c r="BQ27" s="152"/>
      <c r="BR27" s="153">
        <v>0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1</v>
      </c>
      <c r="CA27" s="154"/>
      <c r="CB27" s="154"/>
      <c r="CC27" s="154"/>
      <c r="CD27" s="155"/>
      <c r="CE27" s="116"/>
      <c r="CF27" s="100"/>
      <c r="CG27" s="1">
        <f t="shared" si="0"/>
        <v>1</v>
      </c>
      <c r="CH27" s="1">
        <f t="shared" si="1"/>
        <v>0</v>
      </c>
      <c r="CI27" s="1">
        <f t="shared" si="2"/>
        <v>0</v>
      </c>
      <c r="CJ27" s="1">
        <f t="shared" si="3"/>
        <v>1</v>
      </c>
    </row>
    <row r="28" spans="1:88" ht="11.25" customHeight="1" x14ac:dyDescent="0.25">
      <c r="A28" s="17"/>
      <c r="B28" s="115"/>
      <c r="C28" s="145"/>
      <c r="D28" s="146"/>
      <c r="E28" s="146"/>
      <c r="F28" s="147"/>
      <c r="G28" s="151"/>
      <c r="H28" s="79">
        <f t="shared" si="4"/>
        <v>13</v>
      </c>
      <c r="I28" s="80"/>
      <c r="J28" s="80"/>
      <c r="K28" s="81"/>
      <c r="L28" s="152"/>
      <c r="M28" s="79" t="str">
        <f t="shared" si="5"/>
        <v>7.11.</v>
      </c>
      <c r="N28" s="80"/>
      <c r="O28" s="80"/>
      <c r="P28" s="80"/>
      <c r="Q28" s="81"/>
      <c r="R28" s="152"/>
      <c r="S28" s="161">
        <f t="shared" si="6"/>
        <v>0.92916666666666659</v>
      </c>
      <c r="T28" s="80"/>
      <c r="U28" s="80"/>
      <c r="V28" s="80"/>
      <c r="W28" s="81"/>
      <c r="X28" s="152"/>
      <c r="Y28" s="79" t="str">
        <f>$Y$16</f>
        <v>Fernseher (links)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52"/>
      <c r="AJ28" s="159" t="str">
        <f>$W$8 &amp; " "</f>
        <v xml:space="preserve">Ratze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0" t="s">
        <v>2</v>
      </c>
      <c r="AZ28" s="80"/>
      <c r="BA28" s="80"/>
      <c r="BB28" s="156" t="str">
        <f>" " &amp; $BA$8</f>
        <v xml:space="preserve"> Schmiddi</v>
      </c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7"/>
      <c r="BQ28" s="152"/>
      <c r="BR28" s="153">
        <v>3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2</v>
      </c>
      <c r="CA28" s="154"/>
      <c r="CB28" s="154"/>
      <c r="CC28" s="154"/>
      <c r="CD28" s="155"/>
      <c r="CE28" s="116"/>
      <c r="CF28" s="100"/>
      <c r="CG28" s="1">
        <f t="shared" si="0"/>
        <v>1</v>
      </c>
      <c r="CH28" s="1">
        <f t="shared" si="1"/>
        <v>1</v>
      </c>
      <c r="CI28" s="1">
        <f t="shared" si="2"/>
        <v>0</v>
      </c>
      <c r="CJ28" s="1">
        <f t="shared" si="3"/>
        <v>0</v>
      </c>
    </row>
    <row r="29" spans="1:88" ht="11.25" customHeight="1" x14ac:dyDescent="0.25">
      <c r="A29" s="17"/>
      <c r="B29" s="115"/>
      <c r="C29" s="145"/>
      <c r="D29" s="146"/>
      <c r="E29" s="146"/>
      <c r="F29" s="147"/>
      <c r="G29" s="151"/>
      <c r="H29" s="79">
        <f t="shared" si="4"/>
        <v>14</v>
      </c>
      <c r="I29" s="80"/>
      <c r="J29" s="80"/>
      <c r="K29" s="81"/>
      <c r="L29" s="152"/>
      <c r="M29" s="79" t="str">
        <f t="shared" si="5"/>
        <v>7.11.</v>
      </c>
      <c r="N29" s="80"/>
      <c r="O29" s="80"/>
      <c r="P29" s="80"/>
      <c r="Q29" s="81"/>
      <c r="R29" s="152"/>
      <c r="S29" s="161">
        <f t="shared" si="6"/>
        <v>0.92916666666666659</v>
      </c>
      <c r="T29" s="80"/>
      <c r="U29" s="80"/>
      <c r="V29" s="80"/>
      <c r="W29" s="81"/>
      <c r="X29" s="152"/>
      <c r="Y29" s="79" t="str">
        <f>$Y$17</f>
        <v>Fernseher (mitte)</v>
      </c>
      <c r="Z29" s="80"/>
      <c r="AA29" s="80"/>
      <c r="AB29" s="80"/>
      <c r="AC29" s="80"/>
      <c r="AD29" s="80"/>
      <c r="AE29" s="80"/>
      <c r="AF29" s="80"/>
      <c r="AG29" s="80"/>
      <c r="AH29" s="81"/>
      <c r="AI29" s="152"/>
      <c r="AJ29" s="159" t="str">
        <f>$BU$8 &amp; " "</f>
        <v xml:space="preserve">Markus </v>
      </c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80" t="s">
        <v>2</v>
      </c>
      <c r="AZ29" s="80"/>
      <c r="BA29" s="80"/>
      <c r="BB29" s="156" t="str">
        <f>" " &amp; $AQ$8</f>
        <v xml:space="preserve"> Patrick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7"/>
      <c r="BQ29" s="152"/>
      <c r="BR29" s="153">
        <v>2</v>
      </c>
      <c r="BS29" s="154"/>
      <c r="BT29" s="154"/>
      <c r="BU29" s="154"/>
      <c r="BV29" s="154"/>
      <c r="BW29" s="80" t="s">
        <v>2</v>
      </c>
      <c r="BX29" s="80"/>
      <c r="BY29" s="80"/>
      <c r="BZ29" s="154">
        <v>4</v>
      </c>
      <c r="CA29" s="154"/>
      <c r="CB29" s="154"/>
      <c r="CC29" s="154"/>
      <c r="CD29" s="155"/>
      <c r="CE29" s="116"/>
      <c r="CF29" s="100"/>
      <c r="CG29" s="1">
        <f t="shared" si="0"/>
        <v>1</v>
      </c>
      <c r="CH29" s="1">
        <f t="shared" si="1"/>
        <v>0</v>
      </c>
      <c r="CI29" s="1">
        <f t="shared" si="2"/>
        <v>0</v>
      </c>
      <c r="CJ29" s="1">
        <f t="shared" si="3"/>
        <v>1</v>
      </c>
    </row>
    <row r="30" spans="1:88" ht="11.25" customHeight="1" x14ac:dyDescent="0.25">
      <c r="A30" s="17"/>
      <c r="B30" s="115"/>
      <c r="C30" s="145"/>
      <c r="D30" s="146"/>
      <c r="E30" s="146"/>
      <c r="F30" s="147"/>
      <c r="G30" s="151"/>
      <c r="H30" s="79">
        <f t="shared" si="4"/>
        <v>15</v>
      </c>
      <c r="I30" s="80"/>
      <c r="J30" s="80"/>
      <c r="K30" s="81"/>
      <c r="L30" s="152"/>
      <c r="M30" s="79" t="str">
        <f t="shared" si="5"/>
        <v>7.11.</v>
      </c>
      <c r="N30" s="80"/>
      <c r="O30" s="80"/>
      <c r="P30" s="80"/>
      <c r="Q30" s="81"/>
      <c r="R30" s="152"/>
      <c r="S30" s="161">
        <f t="shared" si="6"/>
        <v>0.92916666666666659</v>
      </c>
      <c r="T30" s="80"/>
      <c r="U30" s="80"/>
      <c r="V30" s="80"/>
      <c r="W30" s="81"/>
      <c r="X30" s="152"/>
      <c r="Y30" s="79" t="str">
        <f>$Y$18</f>
        <v>Fernseher (rechts)</v>
      </c>
      <c r="Z30" s="80"/>
      <c r="AA30" s="80"/>
      <c r="AB30" s="80"/>
      <c r="AC30" s="80"/>
      <c r="AD30" s="80"/>
      <c r="AE30" s="80"/>
      <c r="AF30" s="80"/>
      <c r="AG30" s="80"/>
      <c r="AH30" s="81"/>
      <c r="AI30" s="152"/>
      <c r="AJ30" s="159" t="str">
        <f>$M$8 &amp; " "</f>
        <v xml:space="preserve">Christoph </v>
      </c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80" t="s">
        <v>2</v>
      </c>
      <c r="AZ30" s="80"/>
      <c r="BA30" s="80"/>
      <c r="BB30" s="156" t="str">
        <f>" " &amp; $BK$8</f>
        <v xml:space="preserve"> Jule</v>
      </c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7"/>
      <c r="BQ30" s="152"/>
      <c r="BR30" s="153">
        <v>2</v>
      </c>
      <c r="BS30" s="154"/>
      <c r="BT30" s="154"/>
      <c r="BU30" s="154"/>
      <c r="BV30" s="154"/>
      <c r="BW30" s="80" t="s">
        <v>2</v>
      </c>
      <c r="BX30" s="80"/>
      <c r="BY30" s="80"/>
      <c r="BZ30" s="154">
        <v>0</v>
      </c>
      <c r="CA30" s="154"/>
      <c r="CB30" s="154"/>
      <c r="CC30" s="154"/>
      <c r="CD30" s="155"/>
      <c r="CE30" s="116"/>
      <c r="CF30" s="100"/>
      <c r="CG30" s="1">
        <f t="shared" si="0"/>
        <v>1</v>
      </c>
      <c r="CH30" s="1">
        <f t="shared" si="1"/>
        <v>1</v>
      </c>
      <c r="CI30" s="1">
        <f t="shared" si="2"/>
        <v>0</v>
      </c>
      <c r="CJ30" s="1">
        <f t="shared" si="3"/>
        <v>0</v>
      </c>
    </row>
    <row r="31" spans="1:88" ht="11.25" customHeight="1" x14ac:dyDescent="0.25">
      <c r="A31" s="17"/>
      <c r="B31" s="115"/>
      <c r="C31" s="145"/>
      <c r="D31" s="146"/>
      <c r="E31" s="146"/>
      <c r="F31" s="147"/>
      <c r="G31" s="151"/>
      <c r="H31" s="79">
        <f t="shared" si="4"/>
        <v>16</v>
      </c>
      <c r="I31" s="80"/>
      <c r="J31" s="80"/>
      <c r="K31" s="81"/>
      <c r="L31" s="152"/>
      <c r="M31" s="79" t="str">
        <f t="shared" si="5"/>
        <v>7.11.</v>
      </c>
      <c r="N31" s="80"/>
      <c r="O31" s="80"/>
      <c r="P31" s="80"/>
      <c r="Q31" s="81"/>
      <c r="R31" s="152"/>
      <c r="S31" s="161">
        <f t="shared" si="6"/>
        <v>0.93749999999999989</v>
      </c>
      <c r="T31" s="80"/>
      <c r="U31" s="80"/>
      <c r="V31" s="80"/>
      <c r="W31" s="81"/>
      <c r="X31" s="152"/>
      <c r="Y31" s="79" t="str">
        <f>$Y$16</f>
        <v>Fernseher (links)</v>
      </c>
      <c r="Z31" s="80"/>
      <c r="AA31" s="80"/>
      <c r="AB31" s="80"/>
      <c r="AC31" s="80"/>
      <c r="AD31" s="80"/>
      <c r="AE31" s="80"/>
      <c r="AF31" s="80"/>
      <c r="AG31" s="80"/>
      <c r="AH31" s="81"/>
      <c r="AI31" s="152"/>
      <c r="AJ31" s="159" t="str">
        <f>$BA$8 &amp; " "</f>
        <v xml:space="preserve">Schmiddi </v>
      </c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80" t="s">
        <v>2</v>
      </c>
      <c r="AZ31" s="80"/>
      <c r="BA31" s="80"/>
      <c r="BB31" s="156" t="str">
        <f>" " &amp; $AG$8</f>
        <v xml:space="preserve"> Basti</v>
      </c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7"/>
      <c r="BQ31" s="152"/>
      <c r="BR31" s="153">
        <v>1</v>
      </c>
      <c r="BS31" s="154"/>
      <c r="BT31" s="154"/>
      <c r="BU31" s="154"/>
      <c r="BV31" s="154"/>
      <c r="BW31" s="80" t="s">
        <v>2</v>
      </c>
      <c r="BX31" s="80"/>
      <c r="BY31" s="80"/>
      <c r="BZ31" s="154">
        <v>0</v>
      </c>
      <c r="CA31" s="154"/>
      <c r="CB31" s="154"/>
      <c r="CC31" s="154"/>
      <c r="CD31" s="155"/>
      <c r="CE31" s="116"/>
      <c r="CF31" s="100"/>
      <c r="CG31" s="1">
        <f t="shared" si="0"/>
        <v>1</v>
      </c>
      <c r="CH31" s="1">
        <f t="shared" si="1"/>
        <v>1</v>
      </c>
      <c r="CI31" s="1">
        <f t="shared" si="2"/>
        <v>0</v>
      </c>
      <c r="CJ31" s="1">
        <f t="shared" si="3"/>
        <v>0</v>
      </c>
    </row>
    <row r="32" spans="1:88" ht="11.25" customHeight="1" x14ac:dyDescent="0.25">
      <c r="A32" s="17"/>
      <c r="B32" s="115"/>
      <c r="C32" s="145"/>
      <c r="D32" s="146"/>
      <c r="E32" s="146"/>
      <c r="F32" s="147"/>
      <c r="G32" s="151"/>
      <c r="H32" s="79">
        <f t="shared" si="4"/>
        <v>17</v>
      </c>
      <c r="I32" s="80"/>
      <c r="J32" s="80"/>
      <c r="K32" s="81"/>
      <c r="L32" s="152"/>
      <c r="M32" s="79" t="str">
        <f t="shared" si="5"/>
        <v>7.11.</v>
      </c>
      <c r="N32" s="80"/>
      <c r="O32" s="80"/>
      <c r="P32" s="80"/>
      <c r="Q32" s="81"/>
      <c r="R32" s="152"/>
      <c r="S32" s="161">
        <f t="shared" si="6"/>
        <v>0.93749999999999989</v>
      </c>
      <c r="T32" s="80"/>
      <c r="U32" s="80"/>
      <c r="V32" s="80"/>
      <c r="W32" s="81"/>
      <c r="X32" s="152"/>
      <c r="Y32" s="79" t="str">
        <f>$Y$17</f>
        <v>Fernseher (mitte)</v>
      </c>
      <c r="Z32" s="80"/>
      <c r="AA32" s="80"/>
      <c r="AB32" s="80"/>
      <c r="AC32" s="80"/>
      <c r="AD32" s="80"/>
      <c r="AE32" s="80"/>
      <c r="AF32" s="80"/>
      <c r="AG32" s="80"/>
      <c r="AH32" s="81"/>
      <c r="AI32" s="152"/>
      <c r="AJ32" s="159" t="str">
        <f>$BU$8 &amp; " "</f>
        <v xml:space="preserve">Markus </v>
      </c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80" t="s">
        <v>2</v>
      </c>
      <c r="AZ32" s="80"/>
      <c r="BA32" s="80"/>
      <c r="BB32" s="156" t="str">
        <f>" " &amp; $W$8</f>
        <v xml:space="preserve"> Ratze</v>
      </c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7"/>
      <c r="BQ32" s="152"/>
      <c r="BR32" s="153">
        <v>0</v>
      </c>
      <c r="BS32" s="154"/>
      <c r="BT32" s="154"/>
      <c r="BU32" s="154"/>
      <c r="BV32" s="154"/>
      <c r="BW32" s="80" t="s">
        <v>2</v>
      </c>
      <c r="BX32" s="80"/>
      <c r="BY32" s="80"/>
      <c r="BZ32" s="154">
        <v>2</v>
      </c>
      <c r="CA32" s="154"/>
      <c r="CB32" s="154"/>
      <c r="CC32" s="154"/>
      <c r="CD32" s="155"/>
      <c r="CE32" s="116"/>
      <c r="CF32" s="100"/>
      <c r="CG32" s="1">
        <f t="shared" si="0"/>
        <v>1</v>
      </c>
      <c r="CH32" s="1">
        <f t="shared" si="1"/>
        <v>0</v>
      </c>
      <c r="CI32" s="1">
        <f t="shared" si="2"/>
        <v>0</v>
      </c>
      <c r="CJ32" s="1">
        <f t="shared" si="3"/>
        <v>1</v>
      </c>
    </row>
    <row r="33" spans="1:88" ht="11.25" customHeight="1" x14ac:dyDescent="0.25">
      <c r="A33" s="17"/>
      <c r="B33" s="115"/>
      <c r="C33" s="145"/>
      <c r="D33" s="146"/>
      <c r="E33" s="146"/>
      <c r="F33" s="147"/>
      <c r="G33" s="151"/>
      <c r="H33" s="79">
        <f t="shared" si="4"/>
        <v>18</v>
      </c>
      <c r="I33" s="80"/>
      <c r="J33" s="80"/>
      <c r="K33" s="81"/>
      <c r="L33" s="152"/>
      <c r="M33" s="79" t="str">
        <f t="shared" si="5"/>
        <v>7.11.</v>
      </c>
      <c r="N33" s="80"/>
      <c r="O33" s="80"/>
      <c r="P33" s="80"/>
      <c r="Q33" s="81"/>
      <c r="R33" s="152"/>
      <c r="S33" s="161">
        <f t="shared" si="6"/>
        <v>0.93749999999999989</v>
      </c>
      <c r="T33" s="80"/>
      <c r="U33" s="80"/>
      <c r="V33" s="80"/>
      <c r="W33" s="81"/>
      <c r="X33" s="152"/>
      <c r="Y33" s="79" t="str">
        <f>$Y$18</f>
        <v>Fernseher (rechts)</v>
      </c>
      <c r="Z33" s="80"/>
      <c r="AA33" s="80"/>
      <c r="AB33" s="80"/>
      <c r="AC33" s="80"/>
      <c r="AD33" s="80"/>
      <c r="AE33" s="80"/>
      <c r="AF33" s="80"/>
      <c r="AG33" s="80"/>
      <c r="AH33" s="81"/>
      <c r="AI33" s="152"/>
      <c r="AJ33" s="159" t="str">
        <f>$AQ$8 &amp; " "</f>
        <v xml:space="preserve">Patrick </v>
      </c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80" t="s">
        <v>2</v>
      </c>
      <c r="AZ33" s="80"/>
      <c r="BA33" s="80"/>
      <c r="BB33" s="156" t="str">
        <f>" " &amp; $BK$8</f>
        <v xml:space="preserve"> Jule</v>
      </c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7"/>
      <c r="BQ33" s="152"/>
      <c r="BR33" s="153">
        <v>0</v>
      </c>
      <c r="BS33" s="154"/>
      <c r="BT33" s="154"/>
      <c r="BU33" s="154"/>
      <c r="BV33" s="154"/>
      <c r="BW33" s="80" t="s">
        <v>2</v>
      </c>
      <c r="BX33" s="80"/>
      <c r="BY33" s="80"/>
      <c r="BZ33" s="154">
        <v>2</v>
      </c>
      <c r="CA33" s="154"/>
      <c r="CB33" s="154"/>
      <c r="CC33" s="154"/>
      <c r="CD33" s="155"/>
      <c r="CE33" s="116"/>
      <c r="CF33" s="100"/>
      <c r="CG33" s="1">
        <f t="shared" si="0"/>
        <v>1</v>
      </c>
      <c r="CH33" s="1">
        <f t="shared" si="1"/>
        <v>0</v>
      </c>
      <c r="CI33" s="1">
        <f t="shared" si="2"/>
        <v>0</v>
      </c>
      <c r="CJ33" s="1">
        <f t="shared" si="3"/>
        <v>1</v>
      </c>
    </row>
    <row r="34" spans="1:88" ht="11.25" customHeight="1" x14ac:dyDescent="0.25">
      <c r="A34" s="17"/>
      <c r="B34" s="115"/>
      <c r="C34" s="145"/>
      <c r="D34" s="146"/>
      <c r="E34" s="146"/>
      <c r="F34" s="147"/>
      <c r="G34" s="151"/>
      <c r="H34" s="79">
        <f t="shared" si="4"/>
        <v>19</v>
      </c>
      <c r="I34" s="80"/>
      <c r="J34" s="80"/>
      <c r="K34" s="81"/>
      <c r="L34" s="152"/>
      <c r="M34" s="79" t="str">
        <f t="shared" si="5"/>
        <v>7.11.</v>
      </c>
      <c r="N34" s="80"/>
      <c r="O34" s="80"/>
      <c r="P34" s="80"/>
      <c r="Q34" s="81"/>
      <c r="R34" s="152"/>
      <c r="S34" s="161">
        <f t="shared" si="6"/>
        <v>0.94583333333333319</v>
      </c>
      <c r="T34" s="80"/>
      <c r="U34" s="80"/>
      <c r="V34" s="80"/>
      <c r="W34" s="81"/>
      <c r="X34" s="152"/>
      <c r="Y34" s="79" t="str">
        <f>$Y$16</f>
        <v>Fernseher (links)</v>
      </c>
      <c r="Z34" s="80"/>
      <c r="AA34" s="80"/>
      <c r="AB34" s="80"/>
      <c r="AC34" s="80"/>
      <c r="AD34" s="80"/>
      <c r="AE34" s="80"/>
      <c r="AF34" s="80"/>
      <c r="AG34" s="80"/>
      <c r="AH34" s="81"/>
      <c r="AI34" s="152"/>
      <c r="AJ34" s="159" t="str">
        <f>$BA$8 &amp; " "</f>
        <v xml:space="preserve">Schmiddi </v>
      </c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80" t="s">
        <v>2</v>
      </c>
      <c r="AZ34" s="80"/>
      <c r="BA34" s="80"/>
      <c r="BB34" s="156" t="str">
        <f>" " &amp; $M$8</f>
        <v xml:space="preserve"> Christoph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7"/>
      <c r="BQ34" s="152"/>
      <c r="BR34" s="153">
        <v>3</v>
      </c>
      <c r="BS34" s="154"/>
      <c r="BT34" s="154"/>
      <c r="BU34" s="154"/>
      <c r="BV34" s="154"/>
      <c r="BW34" s="80" t="s">
        <v>2</v>
      </c>
      <c r="BX34" s="80"/>
      <c r="BY34" s="80"/>
      <c r="BZ34" s="154">
        <v>2</v>
      </c>
      <c r="CA34" s="154"/>
      <c r="CB34" s="154"/>
      <c r="CC34" s="154"/>
      <c r="CD34" s="155"/>
      <c r="CE34" s="116"/>
      <c r="CF34" s="100"/>
      <c r="CG34" s="1">
        <f t="shared" si="0"/>
        <v>1</v>
      </c>
      <c r="CH34" s="1">
        <f t="shared" si="1"/>
        <v>1</v>
      </c>
      <c r="CI34" s="1">
        <f t="shared" si="2"/>
        <v>0</v>
      </c>
      <c r="CJ34" s="1">
        <f t="shared" si="3"/>
        <v>0</v>
      </c>
    </row>
    <row r="35" spans="1:88" ht="11.25" customHeight="1" x14ac:dyDescent="0.25">
      <c r="A35" s="17"/>
      <c r="B35" s="115"/>
      <c r="C35" s="145"/>
      <c r="D35" s="146"/>
      <c r="E35" s="146"/>
      <c r="F35" s="147"/>
      <c r="G35" s="151"/>
      <c r="H35" s="79">
        <f t="shared" si="4"/>
        <v>20</v>
      </c>
      <c r="I35" s="80"/>
      <c r="J35" s="80"/>
      <c r="K35" s="81"/>
      <c r="L35" s="152"/>
      <c r="M35" s="79" t="str">
        <f t="shared" si="5"/>
        <v>7.11.</v>
      </c>
      <c r="N35" s="80"/>
      <c r="O35" s="80"/>
      <c r="P35" s="80"/>
      <c r="Q35" s="81"/>
      <c r="R35" s="152"/>
      <c r="S35" s="161">
        <f t="shared" si="6"/>
        <v>0.94583333333333319</v>
      </c>
      <c r="T35" s="80"/>
      <c r="U35" s="80"/>
      <c r="V35" s="80"/>
      <c r="W35" s="81"/>
      <c r="X35" s="152"/>
      <c r="Y35" s="79" t="str">
        <f>$Y$17</f>
        <v>Fernseher (mitte)</v>
      </c>
      <c r="Z35" s="80"/>
      <c r="AA35" s="80"/>
      <c r="AB35" s="80"/>
      <c r="AC35" s="80"/>
      <c r="AD35" s="80"/>
      <c r="AE35" s="80"/>
      <c r="AF35" s="80"/>
      <c r="AG35" s="80"/>
      <c r="AH35" s="81"/>
      <c r="AI35" s="152"/>
      <c r="AJ35" s="159" t="str">
        <f>$AG$8 &amp; " "</f>
        <v xml:space="preserve">Basti </v>
      </c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80" t="s">
        <v>2</v>
      </c>
      <c r="AZ35" s="80"/>
      <c r="BA35" s="80"/>
      <c r="BB35" s="156" t="str">
        <f>" " &amp; $BU$8</f>
        <v xml:space="preserve"> Markus</v>
      </c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7"/>
      <c r="BQ35" s="152"/>
      <c r="BR35" s="153">
        <v>0</v>
      </c>
      <c r="BS35" s="154"/>
      <c r="BT35" s="154"/>
      <c r="BU35" s="154"/>
      <c r="BV35" s="154"/>
      <c r="BW35" s="80" t="s">
        <v>2</v>
      </c>
      <c r="BX35" s="80"/>
      <c r="BY35" s="80"/>
      <c r="BZ35" s="154">
        <v>5</v>
      </c>
      <c r="CA35" s="154"/>
      <c r="CB35" s="154"/>
      <c r="CC35" s="154"/>
      <c r="CD35" s="155"/>
      <c r="CE35" s="116"/>
      <c r="CF35" s="100"/>
      <c r="CG35" s="1">
        <f t="shared" si="0"/>
        <v>1</v>
      </c>
      <c r="CH35" s="1">
        <f t="shared" si="1"/>
        <v>0</v>
      </c>
      <c r="CI35" s="1">
        <f t="shared" si="2"/>
        <v>0</v>
      </c>
      <c r="CJ35" s="1">
        <f t="shared" si="3"/>
        <v>1</v>
      </c>
    </row>
    <row r="36" spans="1:88" ht="11.25" customHeight="1" x14ac:dyDescent="0.25">
      <c r="A36" s="17"/>
      <c r="B36" s="115"/>
      <c r="C36" s="148"/>
      <c r="D36" s="149"/>
      <c r="E36" s="149"/>
      <c r="F36" s="150"/>
      <c r="G36" s="151"/>
      <c r="H36" s="79">
        <f t="shared" si="4"/>
        <v>21</v>
      </c>
      <c r="I36" s="80"/>
      <c r="J36" s="80"/>
      <c r="K36" s="81"/>
      <c r="L36" s="152"/>
      <c r="M36" s="79" t="str">
        <f t="shared" si="5"/>
        <v>7.11.</v>
      </c>
      <c r="N36" s="80"/>
      <c r="O36" s="80"/>
      <c r="P36" s="80"/>
      <c r="Q36" s="81"/>
      <c r="R36" s="152"/>
      <c r="S36" s="161">
        <f t="shared" si="6"/>
        <v>0.94583333333333319</v>
      </c>
      <c r="T36" s="80"/>
      <c r="U36" s="80"/>
      <c r="V36" s="80"/>
      <c r="W36" s="81"/>
      <c r="X36" s="152"/>
      <c r="Y36" s="79" t="str">
        <f>$Y$18</f>
        <v>Fernseher (rechts)</v>
      </c>
      <c r="Z36" s="80"/>
      <c r="AA36" s="80"/>
      <c r="AB36" s="80"/>
      <c r="AC36" s="80"/>
      <c r="AD36" s="80"/>
      <c r="AE36" s="80"/>
      <c r="AF36" s="80"/>
      <c r="AG36" s="80"/>
      <c r="AH36" s="81"/>
      <c r="AI36" s="152"/>
      <c r="AJ36" s="159" t="str">
        <f>$W$8 &amp; " "</f>
        <v xml:space="preserve">Ratze </v>
      </c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80" t="s">
        <v>2</v>
      </c>
      <c r="AZ36" s="80"/>
      <c r="BA36" s="80"/>
      <c r="BB36" s="156" t="str">
        <f>" " &amp; $BK$8</f>
        <v xml:space="preserve"> Jule</v>
      </c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7"/>
      <c r="BQ36" s="152"/>
      <c r="BR36" s="153">
        <v>0</v>
      </c>
      <c r="BS36" s="154"/>
      <c r="BT36" s="154"/>
      <c r="BU36" s="154"/>
      <c r="BV36" s="154"/>
      <c r="BW36" s="80" t="s">
        <v>2</v>
      </c>
      <c r="BX36" s="80"/>
      <c r="BY36" s="80"/>
      <c r="BZ36" s="154">
        <v>0</v>
      </c>
      <c r="CA36" s="154"/>
      <c r="CB36" s="154"/>
      <c r="CC36" s="154"/>
      <c r="CD36" s="155"/>
      <c r="CE36" s="116"/>
      <c r="CF36" s="100"/>
      <c r="CG36" s="1">
        <f t="shared" si="0"/>
        <v>1</v>
      </c>
      <c r="CH36" s="1">
        <f t="shared" si="1"/>
        <v>0</v>
      </c>
      <c r="CI36" s="1">
        <f t="shared" si="2"/>
        <v>1</v>
      </c>
      <c r="CJ36" s="1">
        <f t="shared" si="3"/>
        <v>0</v>
      </c>
    </row>
    <row r="37" spans="1:88" ht="7.5" customHeight="1" x14ac:dyDescent="0.25">
      <c r="A37" s="17"/>
      <c r="B37" s="115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16"/>
      <c r="CF37" s="100"/>
    </row>
    <row r="38" spans="1:88" ht="11.25" customHeight="1" x14ac:dyDescent="0.25">
      <c r="A38" s="17"/>
      <c r="B38" s="115"/>
      <c r="C38" s="142" t="s">
        <v>11</v>
      </c>
      <c r="D38" s="143"/>
      <c r="E38" s="143"/>
      <c r="F38" s="144"/>
      <c r="G38" s="152"/>
      <c r="H38" s="79">
        <f>H36+1</f>
        <v>22</v>
      </c>
      <c r="I38" s="80"/>
      <c r="J38" s="80"/>
      <c r="K38" s="81"/>
      <c r="L38" s="152"/>
      <c r="M38" s="79" t="str">
        <f t="shared" ref="M38:M58" si="7">$M$16</f>
        <v>7.11.</v>
      </c>
      <c r="N38" s="80"/>
      <c r="O38" s="80"/>
      <c r="P38" s="80"/>
      <c r="Q38" s="81"/>
      <c r="R38" s="152"/>
      <c r="S38" s="161">
        <f>S34+$C$14</f>
        <v>0.9541666666666665</v>
      </c>
      <c r="T38" s="80"/>
      <c r="U38" s="80"/>
      <c r="V38" s="80"/>
      <c r="W38" s="81"/>
      <c r="X38" s="152"/>
      <c r="Y38" s="79" t="str">
        <f>$Y$18</f>
        <v>Fernseher (rechts)</v>
      </c>
      <c r="Z38" s="80"/>
      <c r="AA38" s="80"/>
      <c r="AB38" s="80"/>
      <c r="AC38" s="80"/>
      <c r="AD38" s="80"/>
      <c r="AE38" s="80"/>
      <c r="AF38" s="80"/>
      <c r="AG38" s="80"/>
      <c r="AH38" s="81"/>
      <c r="AI38" s="152"/>
      <c r="AJ38" s="159" t="str">
        <f>$W$8 &amp; " "</f>
        <v xml:space="preserve">Ratze </v>
      </c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80" t="s">
        <v>2</v>
      </c>
      <c r="AZ38" s="80"/>
      <c r="BA38" s="80"/>
      <c r="BB38" s="156" t="str">
        <f>" " &amp; $M$8</f>
        <v xml:space="preserve"> Christoph</v>
      </c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7"/>
      <c r="BQ38" s="152"/>
      <c r="BR38" s="153">
        <v>2</v>
      </c>
      <c r="BS38" s="154"/>
      <c r="BT38" s="154"/>
      <c r="BU38" s="154"/>
      <c r="BV38" s="154"/>
      <c r="BW38" s="80" t="s">
        <v>2</v>
      </c>
      <c r="BX38" s="80"/>
      <c r="BY38" s="80"/>
      <c r="BZ38" s="154">
        <v>1</v>
      </c>
      <c r="CA38" s="154"/>
      <c r="CB38" s="154"/>
      <c r="CC38" s="154"/>
      <c r="CD38" s="155"/>
      <c r="CE38" s="116"/>
      <c r="CF38" s="100"/>
      <c r="CG38" s="1">
        <f t="shared" ref="CG38:CG58" si="8">IF(AND(ISNUMBER(BR38),ISNUMBER(BZ38)),1,0)</f>
        <v>1</v>
      </c>
      <c r="CH38" s="1">
        <f t="shared" ref="CH38:CH58" si="9">IF(OR(ISBLANK(BR38),ISBLANK(BZ38)),0,IF(BR38&gt;BZ38,1,0))</f>
        <v>1</v>
      </c>
      <c r="CI38" s="1">
        <f t="shared" ref="CI38:CI58" si="10">IF(OR(ISBLANK(BR38),ISBLANK(BZ38)),0,IF(BR38=BZ38,1,0))</f>
        <v>0</v>
      </c>
      <c r="CJ38" s="1">
        <f t="shared" ref="CJ38:CJ58" si="11">IF(OR(ISBLANK(BR38),ISBLANK(BZ38)),0,IF(BR38&lt;BZ38,1,0))</f>
        <v>0</v>
      </c>
    </row>
    <row r="39" spans="1:88" ht="11.25" customHeight="1" x14ac:dyDescent="0.25">
      <c r="A39" s="17"/>
      <c r="B39" s="115"/>
      <c r="C39" s="145"/>
      <c r="D39" s="146"/>
      <c r="E39" s="146"/>
      <c r="F39" s="147"/>
      <c r="G39" s="152"/>
      <c r="H39" s="79">
        <f>H38+1</f>
        <v>23</v>
      </c>
      <c r="I39" s="80"/>
      <c r="J39" s="80"/>
      <c r="K39" s="81"/>
      <c r="L39" s="152"/>
      <c r="M39" s="79" t="str">
        <f t="shared" si="7"/>
        <v>7.11.</v>
      </c>
      <c r="N39" s="80"/>
      <c r="O39" s="80"/>
      <c r="P39" s="80"/>
      <c r="Q39" s="81"/>
      <c r="R39" s="152"/>
      <c r="S39" s="161">
        <f>S35+$C$14</f>
        <v>0.9541666666666665</v>
      </c>
      <c r="T39" s="80"/>
      <c r="U39" s="80"/>
      <c r="V39" s="80"/>
      <c r="W39" s="81"/>
      <c r="X39" s="152"/>
      <c r="Y39" s="79" t="str">
        <f>$Y$16</f>
        <v>Fernseher (links)</v>
      </c>
      <c r="Z39" s="80"/>
      <c r="AA39" s="80"/>
      <c r="AB39" s="80"/>
      <c r="AC39" s="80"/>
      <c r="AD39" s="80"/>
      <c r="AE39" s="80"/>
      <c r="AF39" s="80"/>
      <c r="AG39" s="80"/>
      <c r="AH39" s="81"/>
      <c r="AI39" s="152"/>
      <c r="AJ39" s="159" t="str">
        <f>$AQ$8 &amp; " "</f>
        <v xml:space="preserve">Patrick </v>
      </c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80" t="s">
        <v>2</v>
      </c>
      <c r="AZ39" s="80"/>
      <c r="BA39" s="80"/>
      <c r="BB39" s="156" t="str">
        <f>" " &amp; $AG$8</f>
        <v xml:space="preserve"> Basti</v>
      </c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7"/>
      <c r="BQ39" s="152"/>
      <c r="BR39" s="153">
        <v>1</v>
      </c>
      <c r="BS39" s="154"/>
      <c r="BT39" s="154"/>
      <c r="BU39" s="154"/>
      <c r="BV39" s="154"/>
      <c r="BW39" s="80" t="s">
        <v>2</v>
      </c>
      <c r="BX39" s="80"/>
      <c r="BY39" s="80"/>
      <c r="BZ39" s="154">
        <v>0</v>
      </c>
      <c r="CA39" s="154"/>
      <c r="CB39" s="154"/>
      <c r="CC39" s="154"/>
      <c r="CD39" s="155"/>
      <c r="CE39" s="116"/>
      <c r="CF39" s="100"/>
      <c r="CG39" s="1">
        <f t="shared" si="8"/>
        <v>1</v>
      </c>
      <c r="CH39" s="1">
        <f t="shared" si="9"/>
        <v>1</v>
      </c>
      <c r="CI39" s="1">
        <f t="shared" si="10"/>
        <v>0</v>
      </c>
      <c r="CJ39" s="1">
        <f t="shared" si="11"/>
        <v>0</v>
      </c>
    </row>
    <row r="40" spans="1:88" ht="11.25" customHeight="1" x14ac:dyDescent="0.25">
      <c r="A40" s="17"/>
      <c r="B40" s="115"/>
      <c r="C40" s="145"/>
      <c r="D40" s="146"/>
      <c r="E40" s="146"/>
      <c r="F40" s="147"/>
      <c r="G40" s="152"/>
      <c r="H40" s="79">
        <f t="shared" ref="H40:H58" si="12">H39+1</f>
        <v>24</v>
      </c>
      <c r="I40" s="80"/>
      <c r="J40" s="80"/>
      <c r="K40" s="81"/>
      <c r="L40" s="152"/>
      <c r="M40" s="79" t="str">
        <f t="shared" si="7"/>
        <v>7.11.</v>
      </c>
      <c r="N40" s="80"/>
      <c r="O40" s="80"/>
      <c r="P40" s="80"/>
      <c r="Q40" s="81"/>
      <c r="R40" s="152"/>
      <c r="S40" s="161">
        <f>S36+$C$14</f>
        <v>0.9541666666666665</v>
      </c>
      <c r="T40" s="80"/>
      <c r="U40" s="80"/>
      <c r="V40" s="80"/>
      <c r="W40" s="81"/>
      <c r="X40" s="152"/>
      <c r="Y40" s="79" t="str">
        <f>$Y$17</f>
        <v>Fernseher (mitte)</v>
      </c>
      <c r="Z40" s="80"/>
      <c r="AA40" s="80"/>
      <c r="AB40" s="80"/>
      <c r="AC40" s="80"/>
      <c r="AD40" s="80"/>
      <c r="AE40" s="80"/>
      <c r="AF40" s="80"/>
      <c r="AG40" s="80"/>
      <c r="AH40" s="81"/>
      <c r="AI40" s="152"/>
      <c r="AJ40" s="159" t="str">
        <f>$BK$8 &amp; " "</f>
        <v xml:space="preserve">Jule </v>
      </c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80" t="s">
        <v>2</v>
      </c>
      <c r="AZ40" s="80"/>
      <c r="BA40" s="80"/>
      <c r="BB40" s="156" t="str">
        <f>" " &amp; $BA$8</f>
        <v xml:space="preserve"> Schmiddi</v>
      </c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7"/>
      <c r="BQ40" s="152"/>
      <c r="BR40" s="153">
        <v>4</v>
      </c>
      <c r="BS40" s="154"/>
      <c r="BT40" s="154"/>
      <c r="BU40" s="154"/>
      <c r="BV40" s="154"/>
      <c r="BW40" s="80" t="s">
        <v>2</v>
      </c>
      <c r="BX40" s="80"/>
      <c r="BY40" s="80"/>
      <c r="BZ40" s="154">
        <v>2</v>
      </c>
      <c r="CA40" s="154"/>
      <c r="CB40" s="154"/>
      <c r="CC40" s="154"/>
      <c r="CD40" s="155"/>
      <c r="CE40" s="116"/>
      <c r="CF40" s="100"/>
      <c r="CG40" s="1">
        <f t="shared" si="8"/>
        <v>1</v>
      </c>
      <c r="CH40" s="1">
        <f t="shared" si="9"/>
        <v>1</v>
      </c>
      <c r="CI40" s="1">
        <f t="shared" si="10"/>
        <v>0</v>
      </c>
      <c r="CJ40" s="1">
        <f t="shared" si="11"/>
        <v>0</v>
      </c>
    </row>
    <row r="41" spans="1:88" ht="11.25" customHeight="1" x14ac:dyDescent="0.25">
      <c r="A41" s="17"/>
      <c r="B41" s="115"/>
      <c r="C41" s="145"/>
      <c r="D41" s="146"/>
      <c r="E41" s="146"/>
      <c r="F41" s="147"/>
      <c r="G41" s="152"/>
      <c r="H41" s="79">
        <f t="shared" si="12"/>
        <v>25</v>
      </c>
      <c r="I41" s="80"/>
      <c r="J41" s="80"/>
      <c r="K41" s="81"/>
      <c r="L41" s="152"/>
      <c r="M41" s="79" t="str">
        <f t="shared" si="7"/>
        <v>7.11.</v>
      </c>
      <c r="N41" s="80"/>
      <c r="O41" s="80"/>
      <c r="P41" s="80"/>
      <c r="Q41" s="81"/>
      <c r="R41" s="152"/>
      <c r="S41" s="161">
        <f t="shared" ref="S41:S58" si="13">S38+$C$14</f>
        <v>0.9624999999999998</v>
      </c>
      <c r="T41" s="80"/>
      <c r="U41" s="80"/>
      <c r="V41" s="80"/>
      <c r="W41" s="81"/>
      <c r="X41" s="152"/>
      <c r="Y41" s="79" t="str">
        <f>$Y$18</f>
        <v>Fernseher (rechts)</v>
      </c>
      <c r="Z41" s="80"/>
      <c r="AA41" s="80"/>
      <c r="AB41" s="80"/>
      <c r="AC41" s="80"/>
      <c r="AD41" s="80"/>
      <c r="AE41" s="80"/>
      <c r="AF41" s="80"/>
      <c r="AG41" s="80"/>
      <c r="AH41" s="81"/>
      <c r="AI41" s="152"/>
      <c r="AJ41" s="159" t="str">
        <f>$M$8 &amp; " "</f>
        <v xml:space="preserve">Christoph </v>
      </c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80" t="s">
        <v>2</v>
      </c>
      <c r="AZ41" s="80"/>
      <c r="BA41" s="80"/>
      <c r="BB41" s="156" t="str">
        <f>" " &amp; $BU$8</f>
        <v xml:space="preserve"> Markus</v>
      </c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7"/>
      <c r="BQ41" s="152"/>
      <c r="BR41" s="153">
        <v>0</v>
      </c>
      <c r="BS41" s="154"/>
      <c r="BT41" s="154"/>
      <c r="BU41" s="154"/>
      <c r="BV41" s="154"/>
      <c r="BW41" s="80" t="s">
        <v>2</v>
      </c>
      <c r="BX41" s="80"/>
      <c r="BY41" s="80"/>
      <c r="BZ41" s="154">
        <v>1</v>
      </c>
      <c r="CA41" s="154"/>
      <c r="CB41" s="154"/>
      <c r="CC41" s="154"/>
      <c r="CD41" s="155"/>
      <c r="CE41" s="116"/>
      <c r="CF41" s="100"/>
      <c r="CG41" s="1">
        <f t="shared" si="8"/>
        <v>1</v>
      </c>
      <c r="CH41" s="1">
        <f t="shared" si="9"/>
        <v>0</v>
      </c>
      <c r="CI41" s="1">
        <f t="shared" si="10"/>
        <v>0</v>
      </c>
      <c r="CJ41" s="1">
        <f t="shared" si="11"/>
        <v>1</v>
      </c>
    </row>
    <row r="42" spans="1:88" ht="11.25" customHeight="1" x14ac:dyDescent="0.25">
      <c r="A42" s="17"/>
      <c r="B42" s="115"/>
      <c r="C42" s="145"/>
      <c r="D42" s="146"/>
      <c r="E42" s="146"/>
      <c r="F42" s="147"/>
      <c r="G42" s="152"/>
      <c r="H42" s="79">
        <f t="shared" si="12"/>
        <v>26</v>
      </c>
      <c r="I42" s="80"/>
      <c r="J42" s="80"/>
      <c r="K42" s="81"/>
      <c r="L42" s="152"/>
      <c r="M42" s="79" t="str">
        <f t="shared" si="7"/>
        <v>7.11.</v>
      </c>
      <c r="N42" s="80"/>
      <c r="O42" s="80"/>
      <c r="P42" s="80"/>
      <c r="Q42" s="81"/>
      <c r="R42" s="152"/>
      <c r="S42" s="161">
        <f t="shared" si="13"/>
        <v>0.9624999999999998</v>
      </c>
      <c r="T42" s="80"/>
      <c r="U42" s="80"/>
      <c r="V42" s="80"/>
      <c r="W42" s="81"/>
      <c r="X42" s="152"/>
      <c r="Y42" s="79" t="str">
        <f>$Y$16</f>
        <v>Fernseher (links)</v>
      </c>
      <c r="Z42" s="80"/>
      <c r="AA42" s="80"/>
      <c r="AB42" s="80"/>
      <c r="AC42" s="80"/>
      <c r="AD42" s="80"/>
      <c r="AE42" s="80"/>
      <c r="AF42" s="80"/>
      <c r="AG42" s="80"/>
      <c r="AH42" s="81"/>
      <c r="AI42" s="152"/>
      <c r="AJ42" s="159" t="str">
        <f>$AG$8 &amp; " "</f>
        <v xml:space="preserve">Basti </v>
      </c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80" t="s">
        <v>2</v>
      </c>
      <c r="AZ42" s="80"/>
      <c r="BA42" s="80"/>
      <c r="BB42" s="156" t="str">
        <f>" " &amp; $W$8</f>
        <v xml:space="preserve"> Ratze</v>
      </c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7"/>
      <c r="BQ42" s="152"/>
      <c r="BR42" s="153">
        <v>1</v>
      </c>
      <c r="BS42" s="154"/>
      <c r="BT42" s="154"/>
      <c r="BU42" s="154"/>
      <c r="BV42" s="154"/>
      <c r="BW42" s="80" t="s">
        <v>2</v>
      </c>
      <c r="BX42" s="80"/>
      <c r="BY42" s="80"/>
      <c r="BZ42" s="154">
        <v>1</v>
      </c>
      <c r="CA42" s="154"/>
      <c r="CB42" s="154"/>
      <c r="CC42" s="154"/>
      <c r="CD42" s="155"/>
      <c r="CE42" s="116"/>
      <c r="CF42" s="100"/>
      <c r="CG42" s="1">
        <f t="shared" si="8"/>
        <v>1</v>
      </c>
      <c r="CH42" s="1">
        <f t="shared" si="9"/>
        <v>0</v>
      </c>
      <c r="CI42" s="1">
        <f t="shared" si="10"/>
        <v>1</v>
      </c>
      <c r="CJ42" s="1">
        <f t="shared" si="11"/>
        <v>0</v>
      </c>
    </row>
    <row r="43" spans="1:88" ht="11.25" customHeight="1" x14ac:dyDescent="0.25">
      <c r="A43" s="17"/>
      <c r="B43" s="115"/>
      <c r="C43" s="145"/>
      <c r="D43" s="146"/>
      <c r="E43" s="146"/>
      <c r="F43" s="147"/>
      <c r="G43" s="152"/>
      <c r="H43" s="79">
        <f t="shared" si="12"/>
        <v>27</v>
      </c>
      <c r="I43" s="80"/>
      <c r="J43" s="80"/>
      <c r="K43" s="81"/>
      <c r="L43" s="152"/>
      <c r="M43" s="79" t="str">
        <f t="shared" si="7"/>
        <v>7.11.</v>
      </c>
      <c r="N43" s="80"/>
      <c r="O43" s="80"/>
      <c r="P43" s="80"/>
      <c r="Q43" s="81"/>
      <c r="R43" s="152"/>
      <c r="S43" s="161">
        <f t="shared" si="13"/>
        <v>0.9624999999999998</v>
      </c>
      <c r="T43" s="80"/>
      <c r="U43" s="80"/>
      <c r="V43" s="80"/>
      <c r="W43" s="81"/>
      <c r="X43" s="152"/>
      <c r="Y43" s="79" t="str">
        <f>$Y$17</f>
        <v>Fernseher (mitte)</v>
      </c>
      <c r="Z43" s="80"/>
      <c r="AA43" s="80"/>
      <c r="AB43" s="80"/>
      <c r="AC43" s="80"/>
      <c r="AD43" s="80"/>
      <c r="AE43" s="80"/>
      <c r="AF43" s="80"/>
      <c r="AG43" s="80"/>
      <c r="AH43" s="81"/>
      <c r="AI43" s="152"/>
      <c r="AJ43" s="159" t="str">
        <f>$BA$8 &amp; " "</f>
        <v xml:space="preserve">Schmiddi </v>
      </c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80" t="s">
        <v>2</v>
      </c>
      <c r="AZ43" s="80"/>
      <c r="BA43" s="80"/>
      <c r="BB43" s="156" t="str">
        <f>" " &amp; $AQ$8</f>
        <v xml:space="preserve"> Patrick</v>
      </c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7"/>
      <c r="BQ43" s="152"/>
      <c r="BR43" s="153">
        <v>2</v>
      </c>
      <c r="BS43" s="154"/>
      <c r="BT43" s="154"/>
      <c r="BU43" s="154"/>
      <c r="BV43" s="154"/>
      <c r="BW43" s="80" t="s">
        <v>2</v>
      </c>
      <c r="BX43" s="80"/>
      <c r="BY43" s="80"/>
      <c r="BZ43" s="154">
        <v>1</v>
      </c>
      <c r="CA43" s="154"/>
      <c r="CB43" s="154"/>
      <c r="CC43" s="154"/>
      <c r="CD43" s="155"/>
      <c r="CE43" s="116"/>
      <c r="CF43" s="100"/>
      <c r="CG43" s="1">
        <f t="shared" si="8"/>
        <v>1</v>
      </c>
      <c r="CH43" s="1">
        <f t="shared" si="9"/>
        <v>1</v>
      </c>
      <c r="CI43" s="1">
        <f t="shared" si="10"/>
        <v>0</v>
      </c>
      <c r="CJ43" s="1">
        <f t="shared" si="11"/>
        <v>0</v>
      </c>
    </row>
    <row r="44" spans="1:88" ht="11.25" customHeight="1" x14ac:dyDescent="0.25">
      <c r="A44" s="17"/>
      <c r="B44" s="115"/>
      <c r="C44" s="145"/>
      <c r="D44" s="146"/>
      <c r="E44" s="146"/>
      <c r="F44" s="147"/>
      <c r="G44" s="152"/>
      <c r="H44" s="79">
        <f t="shared" si="12"/>
        <v>28</v>
      </c>
      <c r="I44" s="80"/>
      <c r="J44" s="80"/>
      <c r="K44" s="81"/>
      <c r="L44" s="152"/>
      <c r="M44" s="79" t="str">
        <f t="shared" si="7"/>
        <v>7.11.</v>
      </c>
      <c r="N44" s="80"/>
      <c r="O44" s="80"/>
      <c r="P44" s="80"/>
      <c r="Q44" s="81"/>
      <c r="R44" s="152"/>
      <c r="S44" s="161">
        <f t="shared" si="13"/>
        <v>0.9708333333333331</v>
      </c>
      <c r="T44" s="80"/>
      <c r="U44" s="80"/>
      <c r="V44" s="80"/>
      <c r="W44" s="81"/>
      <c r="X44" s="152"/>
      <c r="Y44" s="79" t="str">
        <f>$Y$18</f>
        <v>Fernseher (rechts)</v>
      </c>
      <c r="Z44" s="80"/>
      <c r="AA44" s="80"/>
      <c r="AB44" s="80"/>
      <c r="AC44" s="80"/>
      <c r="AD44" s="80"/>
      <c r="AE44" s="80"/>
      <c r="AF44" s="80"/>
      <c r="AG44" s="80"/>
      <c r="AH44" s="81"/>
      <c r="AI44" s="152"/>
      <c r="AJ44" s="159" t="str">
        <f>$BU$8 &amp; " "</f>
        <v xml:space="preserve">Markus </v>
      </c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80" t="s">
        <v>2</v>
      </c>
      <c r="AZ44" s="80"/>
      <c r="BA44" s="80"/>
      <c r="BB44" s="156" t="str">
        <f>" " &amp; $BK$8</f>
        <v xml:space="preserve"> Jule</v>
      </c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7"/>
      <c r="BQ44" s="152"/>
      <c r="BR44" s="153">
        <v>1</v>
      </c>
      <c r="BS44" s="154"/>
      <c r="BT44" s="154"/>
      <c r="BU44" s="154"/>
      <c r="BV44" s="154"/>
      <c r="BW44" s="80" t="s">
        <v>2</v>
      </c>
      <c r="BX44" s="80"/>
      <c r="BY44" s="80"/>
      <c r="BZ44" s="154">
        <v>2</v>
      </c>
      <c r="CA44" s="154"/>
      <c r="CB44" s="154"/>
      <c r="CC44" s="154"/>
      <c r="CD44" s="155"/>
      <c r="CE44" s="116"/>
      <c r="CF44" s="100"/>
      <c r="CG44" s="1">
        <f t="shared" si="8"/>
        <v>1</v>
      </c>
      <c r="CH44" s="1">
        <f t="shared" si="9"/>
        <v>0</v>
      </c>
      <c r="CI44" s="1">
        <f t="shared" si="10"/>
        <v>0</v>
      </c>
      <c r="CJ44" s="1">
        <f t="shared" si="11"/>
        <v>1</v>
      </c>
    </row>
    <row r="45" spans="1:88" ht="11.25" customHeight="1" x14ac:dyDescent="0.25">
      <c r="A45" s="17"/>
      <c r="B45" s="115"/>
      <c r="C45" s="145"/>
      <c r="D45" s="146"/>
      <c r="E45" s="146"/>
      <c r="F45" s="147"/>
      <c r="G45" s="152"/>
      <c r="H45" s="79">
        <f t="shared" si="12"/>
        <v>29</v>
      </c>
      <c r="I45" s="80"/>
      <c r="J45" s="80"/>
      <c r="K45" s="81"/>
      <c r="L45" s="152"/>
      <c r="M45" s="79" t="str">
        <f t="shared" si="7"/>
        <v>7.11.</v>
      </c>
      <c r="N45" s="80"/>
      <c r="O45" s="80"/>
      <c r="P45" s="80"/>
      <c r="Q45" s="81"/>
      <c r="R45" s="152"/>
      <c r="S45" s="161">
        <f t="shared" si="13"/>
        <v>0.9708333333333331</v>
      </c>
      <c r="T45" s="80"/>
      <c r="U45" s="80"/>
      <c r="V45" s="80"/>
      <c r="W45" s="81"/>
      <c r="X45" s="152"/>
      <c r="Y45" s="79" t="str">
        <f>$Y$16</f>
        <v>Fernseher (links)</v>
      </c>
      <c r="Z45" s="80"/>
      <c r="AA45" s="80"/>
      <c r="AB45" s="80"/>
      <c r="AC45" s="80"/>
      <c r="AD45" s="80"/>
      <c r="AE45" s="80"/>
      <c r="AF45" s="80"/>
      <c r="AG45" s="80"/>
      <c r="AH45" s="81"/>
      <c r="AI45" s="152"/>
      <c r="AJ45" s="159" t="str">
        <f>$AG$8 &amp; " "</f>
        <v xml:space="preserve">Basti </v>
      </c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80" t="s">
        <v>2</v>
      </c>
      <c r="AZ45" s="80"/>
      <c r="BA45" s="80"/>
      <c r="BB45" s="156" t="str">
        <f>" " &amp; $M$8</f>
        <v xml:space="preserve"> Christoph</v>
      </c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7"/>
      <c r="BQ45" s="152"/>
      <c r="BR45" s="153">
        <v>0</v>
      </c>
      <c r="BS45" s="154"/>
      <c r="BT45" s="154"/>
      <c r="BU45" s="154"/>
      <c r="BV45" s="154"/>
      <c r="BW45" s="80" t="s">
        <v>2</v>
      </c>
      <c r="BX45" s="80"/>
      <c r="BY45" s="80"/>
      <c r="BZ45" s="154">
        <v>2</v>
      </c>
      <c r="CA45" s="154"/>
      <c r="CB45" s="154"/>
      <c r="CC45" s="154"/>
      <c r="CD45" s="155"/>
      <c r="CE45" s="116"/>
      <c r="CF45" s="100"/>
      <c r="CG45" s="1">
        <f t="shared" si="8"/>
        <v>1</v>
      </c>
      <c r="CH45" s="1">
        <f t="shared" si="9"/>
        <v>0</v>
      </c>
      <c r="CI45" s="1">
        <f t="shared" si="10"/>
        <v>0</v>
      </c>
      <c r="CJ45" s="1">
        <f t="shared" si="11"/>
        <v>1</v>
      </c>
    </row>
    <row r="46" spans="1:88" ht="11.25" customHeight="1" x14ac:dyDescent="0.25">
      <c r="A46" s="17"/>
      <c r="B46" s="115"/>
      <c r="C46" s="145"/>
      <c r="D46" s="146"/>
      <c r="E46" s="146"/>
      <c r="F46" s="147"/>
      <c r="G46" s="152"/>
      <c r="H46" s="79">
        <f t="shared" si="12"/>
        <v>30</v>
      </c>
      <c r="I46" s="80"/>
      <c r="J46" s="80"/>
      <c r="K46" s="81"/>
      <c r="L46" s="152"/>
      <c r="M46" s="79" t="str">
        <f t="shared" si="7"/>
        <v>7.11.</v>
      </c>
      <c r="N46" s="80"/>
      <c r="O46" s="80"/>
      <c r="P46" s="80"/>
      <c r="Q46" s="81"/>
      <c r="R46" s="152"/>
      <c r="S46" s="161">
        <f t="shared" si="13"/>
        <v>0.9708333333333331</v>
      </c>
      <c r="T46" s="80"/>
      <c r="U46" s="80"/>
      <c r="V46" s="80"/>
      <c r="W46" s="81"/>
      <c r="X46" s="152"/>
      <c r="Y46" s="79" t="str">
        <f>$Y$17</f>
        <v>Fernseher (mitte)</v>
      </c>
      <c r="Z46" s="80"/>
      <c r="AA46" s="80"/>
      <c r="AB46" s="80"/>
      <c r="AC46" s="80"/>
      <c r="AD46" s="80"/>
      <c r="AE46" s="80"/>
      <c r="AF46" s="80"/>
      <c r="AG46" s="80"/>
      <c r="AH46" s="81"/>
      <c r="AI46" s="152"/>
      <c r="AJ46" s="159" t="str">
        <f>$W$8 &amp; " "</f>
        <v xml:space="preserve">Ratze </v>
      </c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80" t="s">
        <v>2</v>
      </c>
      <c r="AZ46" s="80"/>
      <c r="BA46" s="80"/>
      <c r="BB46" s="156" t="str">
        <f>" " &amp; $AQ$8</f>
        <v xml:space="preserve"> Patrick</v>
      </c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7"/>
      <c r="BQ46" s="152"/>
      <c r="BR46" s="153">
        <v>1</v>
      </c>
      <c r="BS46" s="154"/>
      <c r="BT46" s="154"/>
      <c r="BU46" s="154"/>
      <c r="BV46" s="154"/>
      <c r="BW46" s="80" t="s">
        <v>2</v>
      </c>
      <c r="BX46" s="80"/>
      <c r="BY46" s="80"/>
      <c r="BZ46" s="154">
        <v>1</v>
      </c>
      <c r="CA46" s="154"/>
      <c r="CB46" s="154"/>
      <c r="CC46" s="154"/>
      <c r="CD46" s="155"/>
      <c r="CE46" s="116"/>
      <c r="CF46" s="100"/>
      <c r="CG46" s="1">
        <f t="shared" si="8"/>
        <v>1</v>
      </c>
      <c r="CH46" s="1">
        <f t="shared" si="9"/>
        <v>0</v>
      </c>
      <c r="CI46" s="1">
        <f t="shared" si="10"/>
        <v>1</v>
      </c>
      <c r="CJ46" s="1">
        <f t="shared" si="11"/>
        <v>0</v>
      </c>
    </row>
    <row r="47" spans="1:88" ht="11.25" customHeight="1" x14ac:dyDescent="0.25">
      <c r="A47" s="17"/>
      <c r="B47" s="115"/>
      <c r="C47" s="145"/>
      <c r="D47" s="146"/>
      <c r="E47" s="146"/>
      <c r="F47" s="147"/>
      <c r="G47" s="152"/>
      <c r="H47" s="79">
        <f t="shared" si="12"/>
        <v>31</v>
      </c>
      <c r="I47" s="80"/>
      <c r="J47" s="80"/>
      <c r="K47" s="81"/>
      <c r="L47" s="152"/>
      <c r="M47" s="79" t="str">
        <f t="shared" si="7"/>
        <v>7.11.</v>
      </c>
      <c r="N47" s="80"/>
      <c r="O47" s="80"/>
      <c r="P47" s="80"/>
      <c r="Q47" s="81"/>
      <c r="R47" s="152"/>
      <c r="S47" s="161">
        <f t="shared" si="13"/>
        <v>0.97916666666666641</v>
      </c>
      <c r="T47" s="80"/>
      <c r="U47" s="80"/>
      <c r="V47" s="80"/>
      <c r="W47" s="81"/>
      <c r="X47" s="152"/>
      <c r="Y47" s="79" t="str">
        <f>$Y$18</f>
        <v>Fernseher (rechts)</v>
      </c>
      <c r="Z47" s="80"/>
      <c r="AA47" s="80"/>
      <c r="AB47" s="80"/>
      <c r="AC47" s="80"/>
      <c r="AD47" s="80"/>
      <c r="AE47" s="80"/>
      <c r="AF47" s="80"/>
      <c r="AG47" s="80"/>
      <c r="AH47" s="81"/>
      <c r="AI47" s="152"/>
      <c r="AJ47" s="159" t="str">
        <f>$BU$8 &amp; " "</f>
        <v xml:space="preserve">Markus </v>
      </c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80" t="s">
        <v>2</v>
      </c>
      <c r="AZ47" s="80"/>
      <c r="BA47" s="80"/>
      <c r="BB47" s="156" t="str">
        <f>" " &amp; $BA$8</f>
        <v xml:space="preserve"> Schmiddi</v>
      </c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7"/>
      <c r="BQ47" s="152"/>
      <c r="BR47" s="153">
        <v>0</v>
      </c>
      <c r="BS47" s="154"/>
      <c r="BT47" s="154"/>
      <c r="BU47" s="154"/>
      <c r="BV47" s="154"/>
      <c r="BW47" s="80" t="s">
        <v>2</v>
      </c>
      <c r="BX47" s="80"/>
      <c r="BY47" s="80"/>
      <c r="BZ47" s="154">
        <v>2</v>
      </c>
      <c r="CA47" s="154"/>
      <c r="CB47" s="154"/>
      <c r="CC47" s="154"/>
      <c r="CD47" s="155"/>
      <c r="CE47" s="116"/>
      <c r="CF47" s="100"/>
      <c r="CG47" s="1">
        <f t="shared" si="8"/>
        <v>1</v>
      </c>
      <c r="CH47" s="1">
        <f t="shared" si="9"/>
        <v>0</v>
      </c>
      <c r="CI47" s="1">
        <f t="shared" si="10"/>
        <v>0</v>
      </c>
      <c r="CJ47" s="1">
        <f t="shared" si="11"/>
        <v>1</v>
      </c>
    </row>
    <row r="48" spans="1:88" ht="11.25" customHeight="1" x14ac:dyDescent="0.25">
      <c r="A48" s="17"/>
      <c r="B48" s="115"/>
      <c r="C48" s="145"/>
      <c r="D48" s="146"/>
      <c r="E48" s="146"/>
      <c r="F48" s="147"/>
      <c r="G48" s="152"/>
      <c r="H48" s="79">
        <f t="shared" si="12"/>
        <v>32</v>
      </c>
      <c r="I48" s="80"/>
      <c r="J48" s="80"/>
      <c r="K48" s="81"/>
      <c r="L48" s="152"/>
      <c r="M48" s="79" t="str">
        <f t="shared" si="7"/>
        <v>7.11.</v>
      </c>
      <c r="N48" s="80"/>
      <c r="O48" s="80"/>
      <c r="P48" s="80"/>
      <c r="Q48" s="81"/>
      <c r="R48" s="152"/>
      <c r="S48" s="161">
        <f t="shared" si="13"/>
        <v>0.97916666666666641</v>
      </c>
      <c r="T48" s="80"/>
      <c r="U48" s="80"/>
      <c r="V48" s="80"/>
      <c r="W48" s="81"/>
      <c r="X48" s="152"/>
      <c r="Y48" s="79" t="str">
        <f>$Y$16</f>
        <v>Fernseher (links)</v>
      </c>
      <c r="Z48" s="80"/>
      <c r="AA48" s="80"/>
      <c r="AB48" s="80"/>
      <c r="AC48" s="80"/>
      <c r="AD48" s="80"/>
      <c r="AE48" s="80"/>
      <c r="AF48" s="80"/>
      <c r="AG48" s="80"/>
      <c r="AH48" s="81"/>
      <c r="AI48" s="152"/>
      <c r="AJ48" s="159" t="str">
        <f>$BK$8 &amp; " "</f>
        <v xml:space="preserve">Jule </v>
      </c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80" t="s">
        <v>2</v>
      </c>
      <c r="AZ48" s="80"/>
      <c r="BA48" s="80"/>
      <c r="BB48" s="156" t="str">
        <f>" " &amp; $AG$8</f>
        <v xml:space="preserve"> Basti</v>
      </c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152"/>
      <c r="BR48" s="153">
        <v>6</v>
      </c>
      <c r="BS48" s="154"/>
      <c r="BT48" s="154"/>
      <c r="BU48" s="154"/>
      <c r="BV48" s="154"/>
      <c r="BW48" s="80" t="s">
        <v>2</v>
      </c>
      <c r="BX48" s="80"/>
      <c r="BY48" s="80"/>
      <c r="BZ48" s="154">
        <v>1</v>
      </c>
      <c r="CA48" s="154"/>
      <c r="CB48" s="154"/>
      <c r="CC48" s="154"/>
      <c r="CD48" s="155"/>
      <c r="CE48" s="116"/>
      <c r="CF48" s="100"/>
      <c r="CG48" s="1">
        <f t="shared" si="8"/>
        <v>1</v>
      </c>
      <c r="CH48" s="1">
        <f t="shared" si="9"/>
        <v>1</v>
      </c>
      <c r="CI48" s="1">
        <f t="shared" si="10"/>
        <v>0</v>
      </c>
      <c r="CJ48" s="1">
        <f t="shared" si="11"/>
        <v>0</v>
      </c>
    </row>
    <row r="49" spans="1:88" ht="11.25" customHeight="1" x14ac:dyDescent="0.25">
      <c r="A49" s="17"/>
      <c r="B49" s="115"/>
      <c r="C49" s="145"/>
      <c r="D49" s="146"/>
      <c r="E49" s="146"/>
      <c r="F49" s="147"/>
      <c r="G49" s="152"/>
      <c r="H49" s="79">
        <f t="shared" si="12"/>
        <v>33</v>
      </c>
      <c r="I49" s="80"/>
      <c r="J49" s="80"/>
      <c r="K49" s="81"/>
      <c r="L49" s="152"/>
      <c r="M49" s="79" t="str">
        <f t="shared" si="7"/>
        <v>7.11.</v>
      </c>
      <c r="N49" s="80"/>
      <c r="O49" s="80"/>
      <c r="P49" s="80"/>
      <c r="Q49" s="81"/>
      <c r="R49" s="152"/>
      <c r="S49" s="161">
        <f t="shared" si="13"/>
        <v>0.97916666666666641</v>
      </c>
      <c r="T49" s="80"/>
      <c r="U49" s="80"/>
      <c r="V49" s="80"/>
      <c r="W49" s="81"/>
      <c r="X49" s="152"/>
      <c r="Y49" s="79" t="str">
        <f>$Y$17</f>
        <v>Fernseher (mitte)</v>
      </c>
      <c r="Z49" s="80"/>
      <c r="AA49" s="80"/>
      <c r="AB49" s="80"/>
      <c r="AC49" s="80"/>
      <c r="AD49" s="80"/>
      <c r="AE49" s="80"/>
      <c r="AF49" s="80"/>
      <c r="AG49" s="80"/>
      <c r="AH49" s="81"/>
      <c r="AI49" s="152"/>
      <c r="AJ49" s="159" t="str">
        <f>$M$8 &amp; " "</f>
        <v xml:space="preserve">Christoph </v>
      </c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80" t="s">
        <v>2</v>
      </c>
      <c r="AZ49" s="80"/>
      <c r="BA49" s="80"/>
      <c r="BB49" s="156" t="str">
        <f>" " &amp; $AQ$8</f>
        <v xml:space="preserve"> Patrick</v>
      </c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152"/>
      <c r="BR49" s="153">
        <v>3</v>
      </c>
      <c r="BS49" s="154"/>
      <c r="BT49" s="154"/>
      <c r="BU49" s="154"/>
      <c r="BV49" s="154"/>
      <c r="BW49" s="80" t="s">
        <v>2</v>
      </c>
      <c r="BX49" s="80"/>
      <c r="BY49" s="80"/>
      <c r="BZ49" s="154">
        <v>1</v>
      </c>
      <c r="CA49" s="154"/>
      <c r="CB49" s="154"/>
      <c r="CC49" s="154"/>
      <c r="CD49" s="155"/>
      <c r="CE49" s="116"/>
      <c r="CF49" s="100"/>
      <c r="CG49" s="1">
        <f t="shared" si="8"/>
        <v>1</v>
      </c>
      <c r="CH49" s="1">
        <f t="shared" si="9"/>
        <v>1</v>
      </c>
      <c r="CI49" s="1">
        <f t="shared" si="10"/>
        <v>0</v>
      </c>
      <c r="CJ49" s="1">
        <f t="shared" si="11"/>
        <v>0</v>
      </c>
    </row>
    <row r="50" spans="1:88" ht="11.25" customHeight="1" x14ac:dyDescent="0.25">
      <c r="A50" s="17"/>
      <c r="B50" s="115"/>
      <c r="C50" s="145"/>
      <c r="D50" s="146"/>
      <c r="E50" s="146"/>
      <c r="F50" s="147"/>
      <c r="G50" s="152"/>
      <c r="H50" s="79">
        <f t="shared" si="12"/>
        <v>34</v>
      </c>
      <c r="I50" s="80"/>
      <c r="J50" s="80"/>
      <c r="K50" s="81"/>
      <c r="L50" s="152"/>
      <c r="M50" s="79" t="str">
        <f t="shared" si="7"/>
        <v>7.11.</v>
      </c>
      <c r="N50" s="80"/>
      <c r="O50" s="80"/>
      <c r="P50" s="80"/>
      <c r="Q50" s="81"/>
      <c r="R50" s="152"/>
      <c r="S50" s="161">
        <f t="shared" si="13"/>
        <v>0.98749999999999971</v>
      </c>
      <c r="T50" s="80"/>
      <c r="U50" s="80"/>
      <c r="V50" s="80"/>
      <c r="W50" s="81"/>
      <c r="X50" s="152"/>
      <c r="Y50" s="79" t="str">
        <f>$Y$18</f>
        <v>Fernseher (rechts)</v>
      </c>
      <c r="Z50" s="80"/>
      <c r="AA50" s="80"/>
      <c r="AB50" s="80"/>
      <c r="AC50" s="80"/>
      <c r="AD50" s="80"/>
      <c r="AE50" s="80"/>
      <c r="AF50" s="80"/>
      <c r="AG50" s="80"/>
      <c r="AH50" s="81"/>
      <c r="AI50" s="152"/>
      <c r="AJ50" s="159" t="str">
        <f>$BA$8 &amp; " "</f>
        <v xml:space="preserve">Schmiddi </v>
      </c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80" t="s">
        <v>2</v>
      </c>
      <c r="AZ50" s="80"/>
      <c r="BA50" s="80"/>
      <c r="BB50" s="156" t="str">
        <f>" " &amp; $W$8</f>
        <v xml:space="preserve"> Ratze</v>
      </c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7"/>
      <c r="BQ50" s="152"/>
      <c r="BR50" s="153">
        <v>0</v>
      </c>
      <c r="BS50" s="154"/>
      <c r="BT50" s="154"/>
      <c r="BU50" s="154"/>
      <c r="BV50" s="154"/>
      <c r="BW50" s="80" t="s">
        <v>2</v>
      </c>
      <c r="BX50" s="80"/>
      <c r="BY50" s="80"/>
      <c r="BZ50" s="154">
        <v>2</v>
      </c>
      <c r="CA50" s="154"/>
      <c r="CB50" s="154"/>
      <c r="CC50" s="154"/>
      <c r="CD50" s="155"/>
      <c r="CE50" s="116"/>
      <c r="CF50" s="100"/>
      <c r="CG50" s="1">
        <f t="shared" si="8"/>
        <v>1</v>
      </c>
      <c r="CH50" s="1">
        <f t="shared" si="9"/>
        <v>0</v>
      </c>
      <c r="CI50" s="1">
        <f t="shared" si="10"/>
        <v>0</v>
      </c>
      <c r="CJ50" s="1">
        <f t="shared" si="11"/>
        <v>1</v>
      </c>
    </row>
    <row r="51" spans="1:88" ht="11.25" customHeight="1" x14ac:dyDescent="0.25">
      <c r="A51" s="17"/>
      <c r="B51" s="115"/>
      <c r="C51" s="145"/>
      <c r="D51" s="146"/>
      <c r="E51" s="146"/>
      <c r="F51" s="147"/>
      <c r="G51" s="152"/>
      <c r="H51" s="79">
        <f t="shared" si="12"/>
        <v>35</v>
      </c>
      <c r="I51" s="80"/>
      <c r="J51" s="80"/>
      <c r="K51" s="81"/>
      <c r="L51" s="152"/>
      <c r="M51" s="79" t="str">
        <f t="shared" si="7"/>
        <v>7.11.</v>
      </c>
      <c r="N51" s="80"/>
      <c r="O51" s="80"/>
      <c r="P51" s="80"/>
      <c r="Q51" s="81"/>
      <c r="R51" s="152"/>
      <c r="S51" s="161">
        <f t="shared" si="13"/>
        <v>0.98749999999999971</v>
      </c>
      <c r="T51" s="80"/>
      <c r="U51" s="80"/>
      <c r="V51" s="80"/>
      <c r="W51" s="81"/>
      <c r="X51" s="152"/>
      <c r="Y51" s="79" t="str">
        <f>$Y$16</f>
        <v>Fernseher (links)</v>
      </c>
      <c r="Z51" s="80"/>
      <c r="AA51" s="80"/>
      <c r="AB51" s="80"/>
      <c r="AC51" s="80"/>
      <c r="AD51" s="80"/>
      <c r="AE51" s="80"/>
      <c r="AF51" s="80"/>
      <c r="AG51" s="80"/>
      <c r="AH51" s="81"/>
      <c r="AI51" s="152"/>
      <c r="AJ51" s="159" t="str">
        <f>$AQ$8 &amp; " "</f>
        <v xml:space="preserve">Patrick </v>
      </c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80" t="s">
        <v>2</v>
      </c>
      <c r="AZ51" s="80"/>
      <c r="BA51" s="80"/>
      <c r="BB51" s="156" t="str">
        <f>" " &amp; $BU$8</f>
        <v xml:space="preserve"> Markus</v>
      </c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7"/>
      <c r="BQ51" s="152"/>
      <c r="BR51" s="153">
        <v>3</v>
      </c>
      <c r="BS51" s="154"/>
      <c r="BT51" s="154"/>
      <c r="BU51" s="154"/>
      <c r="BV51" s="154"/>
      <c r="BW51" s="80" t="s">
        <v>2</v>
      </c>
      <c r="BX51" s="80"/>
      <c r="BY51" s="80"/>
      <c r="BZ51" s="154">
        <v>1</v>
      </c>
      <c r="CA51" s="154"/>
      <c r="CB51" s="154"/>
      <c r="CC51" s="154"/>
      <c r="CD51" s="155"/>
      <c r="CE51" s="116"/>
      <c r="CF51" s="100"/>
      <c r="CG51" s="1">
        <f t="shared" si="8"/>
        <v>1</v>
      </c>
      <c r="CH51" s="1">
        <f t="shared" si="9"/>
        <v>1</v>
      </c>
      <c r="CI51" s="1">
        <f t="shared" si="10"/>
        <v>0</v>
      </c>
      <c r="CJ51" s="1">
        <f t="shared" si="11"/>
        <v>0</v>
      </c>
    </row>
    <row r="52" spans="1:88" ht="11.25" customHeight="1" x14ac:dyDescent="0.25">
      <c r="A52" s="17"/>
      <c r="B52" s="115"/>
      <c r="C52" s="145"/>
      <c r="D52" s="146"/>
      <c r="E52" s="146"/>
      <c r="F52" s="147"/>
      <c r="G52" s="152"/>
      <c r="H52" s="79">
        <f t="shared" si="12"/>
        <v>36</v>
      </c>
      <c r="I52" s="80"/>
      <c r="J52" s="80"/>
      <c r="K52" s="81"/>
      <c r="L52" s="152"/>
      <c r="M52" s="79" t="str">
        <f t="shared" si="7"/>
        <v>7.11.</v>
      </c>
      <c r="N52" s="80"/>
      <c r="O52" s="80"/>
      <c r="P52" s="80"/>
      <c r="Q52" s="81"/>
      <c r="R52" s="152"/>
      <c r="S52" s="161">
        <f t="shared" si="13"/>
        <v>0.98749999999999971</v>
      </c>
      <c r="T52" s="80"/>
      <c r="U52" s="80"/>
      <c r="V52" s="80"/>
      <c r="W52" s="81"/>
      <c r="X52" s="152"/>
      <c r="Y52" s="79" t="str">
        <f>$Y$17</f>
        <v>Fernseher (mitte)</v>
      </c>
      <c r="Z52" s="80"/>
      <c r="AA52" s="80"/>
      <c r="AB52" s="80"/>
      <c r="AC52" s="80"/>
      <c r="AD52" s="80"/>
      <c r="AE52" s="80"/>
      <c r="AF52" s="80"/>
      <c r="AG52" s="80"/>
      <c r="AH52" s="81"/>
      <c r="AI52" s="152"/>
      <c r="AJ52" s="159" t="str">
        <f>$BK$8 &amp; " "</f>
        <v xml:space="preserve">Jule </v>
      </c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80" t="s">
        <v>2</v>
      </c>
      <c r="AZ52" s="80"/>
      <c r="BA52" s="80"/>
      <c r="BB52" s="156" t="str">
        <f>" " &amp; $M$8</f>
        <v xml:space="preserve"> Christoph</v>
      </c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152"/>
      <c r="BR52" s="153">
        <v>1</v>
      </c>
      <c r="BS52" s="154"/>
      <c r="BT52" s="154"/>
      <c r="BU52" s="154"/>
      <c r="BV52" s="154"/>
      <c r="BW52" s="80" t="s">
        <v>2</v>
      </c>
      <c r="BX52" s="80"/>
      <c r="BY52" s="80"/>
      <c r="BZ52" s="154">
        <v>1</v>
      </c>
      <c r="CA52" s="154"/>
      <c r="CB52" s="154"/>
      <c r="CC52" s="154"/>
      <c r="CD52" s="155"/>
      <c r="CE52" s="116"/>
      <c r="CF52" s="100"/>
      <c r="CG52" s="1">
        <f t="shared" si="8"/>
        <v>1</v>
      </c>
      <c r="CH52" s="1">
        <f t="shared" si="9"/>
        <v>0</v>
      </c>
      <c r="CI52" s="1">
        <f t="shared" si="10"/>
        <v>1</v>
      </c>
      <c r="CJ52" s="1">
        <f t="shared" si="11"/>
        <v>0</v>
      </c>
    </row>
    <row r="53" spans="1:88" ht="11.25" customHeight="1" x14ac:dyDescent="0.25">
      <c r="A53" s="17"/>
      <c r="B53" s="115"/>
      <c r="C53" s="145"/>
      <c r="D53" s="146"/>
      <c r="E53" s="146"/>
      <c r="F53" s="147"/>
      <c r="G53" s="152"/>
      <c r="H53" s="79">
        <f t="shared" si="12"/>
        <v>37</v>
      </c>
      <c r="I53" s="80"/>
      <c r="J53" s="80"/>
      <c r="K53" s="81"/>
      <c r="L53" s="152"/>
      <c r="M53" s="79" t="str">
        <f t="shared" si="7"/>
        <v>7.11.</v>
      </c>
      <c r="N53" s="80"/>
      <c r="O53" s="80"/>
      <c r="P53" s="80"/>
      <c r="Q53" s="81"/>
      <c r="R53" s="152"/>
      <c r="S53" s="161">
        <f t="shared" si="13"/>
        <v>0.99583333333333302</v>
      </c>
      <c r="T53" s="80"/>
      <c r="U53" s="80"/>
      <c r="V53" s="80"/>
      <c r="W53" s="81"/>
      <c r="X53" s="152"/>
      <c r="Y53" s="79" t="str">
        <f>$Y$18</f>
        <v>Fernseher (rechts)</v>
      </c>
      <c r="Z53" s="80"/>
      <c r="AA53" s="80"/>
      <c r="AB53" s="80"/>
      <c r="AC53" s="80"/>
      <c r="AD53" s="80"/>
      <c r="AE53" s="80"/>
      <c r="AF53" s="80"/>
      <c r="AG53" s="80"/>
      <c r="AH53" s="81"/>
      <c r="AI53" s="152"/>
      <c r="AJ53" s="159" t="str">
        <f>$AG$8 &amp; " "</f>
        <v xml:space="preserve">Basti </v>
      </c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80" t="s">
        <v>2</v>
      </c>
      <c r="AZ53" s="80"/>
      <c r="BA53" s="80"/>
      <c r="BB53" s="156" t="str">
        <f>" " &amp; $BA$8</f>
        <v xml:space="preserve"> Schmiddi</v>
      </c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7"/>
      <c r="BQ53" s="152"/>
      <c r="BR53" s="153">
        <v>1</v>
      </c>
      <c r="BS53" s="154"/>
      <c r="BT53" s="154"/>
      <c r="BU53" s="154"/>
      <c r="BV53" s="154"/>
      <c r="BW53" s="80" t="s">
        <v>2</v>
      </c>
      <c r="BX53" s="80"/>
      <c r="BY53" s="80"/>
      <c r="BZ53" s="154">
        <v>1</v>
      </c>
      <c r="CA53" s="154"/>
      <c r="CB53" s="154"/>
      <c r="CC53" s="154"/>
      <c r="CD53" s="155"/>
      <c r="CE53" s="116"/>
      <c r="CF53" s="100"/>
      <c r="CG53" s="1">
        <f t="shared" si="8"/>
        <v>1</v>
      </c>
      <c r="CH53" s="1">
        <f t="shared" si="9"/>
        <v>0</v>
      </c>
      <c r="CI53" s="1">
        <f t="shared" si="10"/>
        <v>1</v>
      </c>
      <c r="CJ53" s="1">
        <f t="shared" si="11"/>
        <v>0</v>
      </c>
    </row>
    <row r="54" spans="1:88" ht="11.25" customHeight="1" x14ac:dyDescent="0.25">
      <c r="A54" s="17"/>
      <c r="B54" s="115"/>
      <c r="C54" s="145"/>
      <c r="D54" s="146"/>
      <c r="E54" s="146"/>
      <c r="F54" s="147"/>
      <c r="G54" s="152"/>
      <c r="H54" s="79">
        <f t="shared" si="12"/>
        <v>38</v>
      </c>
      <c r="I54" s="80"/>
      <c r="J54" s="80"/>
      <c r="K54" s="81"/>
      <c r="L54" s="152"/>
      <c r="M54" s="79" t="str">
        <f t="shared" si="7"/>
        <v>7.11.</v>
      </c>
      <c r="N54" s="80"/>
      <c r="O54" s="80"/>
      <c r="P54" s="80"/>
      <c r="Q54" s="81"/>
      <c r="R54" s="152"/>
      <c r="S54" s="161">
        <f t="shared" si="13"/>
        <v>0.99583333333333302</v>
      </c>
      <c r="T54" s="80"/>
      <c r="U54" s="80"/>
      <c r="V54" s="80"/>
      <c r="W54" s="81"/>
      <c r="X54" s="152"/>
      <c r="Y54" s="79" t="str">
        <f>$Y$16</f>
        <v>Fernseher (links)</v>
      </c>
      <c r="Z54" s="80"/>
      <c r="AA54" s="80"/>
      <c r="AB54" s="80"/>
      <c r="AC54" s="80"/>
      <c r="AD54" s="80"/>
      <c r="AE54" s="80"/>
      <c r="AF54" s="80"/>
      <c r="AG54" s="80"/>
      <c r="AH54" s="81"/>
      <c r="AI54" s="152"/>
      <c r="AJ54" s="159" t="str">
        <f>$W$8 &amp; " "</f>
        <v xml:space="preserve">Ratze </v>
      </c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80" t="s">
        <v>2</v>
      </c>
      <c r="AZ54" s="80"/>
      <c r="BA54" s="80"/>
      <c r="BB54" s="156" t="str">
        <f>" " &amp; $BU$8</f>
        <v xml:space="preserve"> Markus</v>
      </c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7"/>
      <c r="BQ54" s="152"/>
      <c r="BR54" s="153">
        <v>1</v>
      </c>
      <c r="BS54" s="154"/>
      <c r="BT54" s="154"/>
      <c r="BU54" s="154"/>
      <c r="BV54" s="154"/>
      <c r="BW54" s="80" t="s">
        <v>2</v>
      </c>
      <c r="BX54" s="80"/>
      <c r="BY54" s="80"/>
      <c r="BZ54" s="154">
        <v>0</v>
      </c>
      <c r="CA54" s="154"/>
      <c r="CB54" s="154"/>
      <c r="CC54" s="154"/>
      <c r="CD54" s="155"/>
      <c r="CE54" s="116"/>
      <c r="CF54" s="100"/>
      <c r="CG54" s="1">
        <f t="shared" si="8"/>
        <v>1</v>
      </c>
      <c r="CH54" s="1">
        <f t="shared" si="9"/>
        <v>1</v>
      </c>
      <c r="CI54" s="1">
        <f t="shared" si="10"/>
        <v>0</v>
      </c>
      <c r="CJ54" s="1">
        <f t="shared" si="11"/>
        <v>0</v>
      </c>
    </row>
    <row r="55" spans="1:88" ht="11.25" customHeight="1" x14ac:dyDescent="0.25">
      <c r="A55" s="17"/>
      <c r="B55" s="115"/>
      <c r="C55" s="145"/>
      <c r="D55" s="146"/>
      <c r="E55" s="146"/>
      <c r="F55" s="147"/>
      <c r="G55" s="152"/>
      <c r="H55" s="79">
        <f t="shared" si="12"/>
        <v>39</v>
      </c>
      <c r="I55" s="80"/>
      <c r="J55" s="80"/>
      <c r="K55" s="81"/>
      <c r="L55" s="152"/>
      <c r="M55" s="79" t="str">
        <f t="shared" si="7"/>
        <v>7.11.</v>
      </c>
      <c r="N55" s="80"/>
      <c r="O55" s="80"/>
      <c r="P55" s="80"/>
      <c r="Q55" s="81"/>
      <c r="R55" s="152"/>
      <c r="S55" s="161">
        <f t="shared" si="13"/>
        <v>0.99583333333333302</v>
      </c>
      <c r="T55" s="80"/>
      <c r="U55" s="80"/>
      <c r="V55" s="80"/>
      <c r="W55" s="81"/>
      <c r="X55" s="152"/>
      <c r="Y55" s="79" t="str">
        <f>$Y$17</f>
        <v>Fernseher (mitte)</v>
      </c>
      <c r="Z55" s="80"/>
      <c r="AA55" s="80"/>
      <c r="AB55" s="80"/>
      <c r="AC55" s="80"/>
      <c r="AD55" s="80"/>
      <c r="AE55" s="80"/>
      <c r="AF55" s="80"/>
      <c r="AG55" s="80"/>
      <c r="AH55" s="81"/>
      <c r="AI55" s="152"/>
      <c r="AJ55" s="159" t="str">
        <f>$BK$8 &amp; " "</f>
        <v xml:space="preserve">Jule </v>
      </c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80" t="s">
        <v>2</v>
      </c>
      <c r="AZ55" s="80"/>
      <c r="BA55" s="80"/>
      <c r="BB55" s="156" t="str">
        <f>" " &amp; $AQ$8</f>
        <v xml:space="preserve"> Patrick</v>
      </c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7"/>
      <c r="BQ55" s="152"/>
      <c r="BR55" s="153">
        <v>0</v>
      </c>
      <c r="BS55" s="154"/>
      <c r="BT55" s="154"/>
      <c r="BU55" s="154"/>
      <c r="BV55" s="154"/>
      <c r="BW55" s="80" t="s">
        <v>2</v>
      </c>
      <c r="BX55" s="80"/>
      <c r="BY55" s="80"/>
      <c r="BZ55" s="154">
        <v>1</v>
      </c>
      <c r="CA55" s="154"/>
      <c r="CB55" s="154"/>
      <c r="CC55" s="154"/>
      <c r="CD55" s="155"/>
      <c r="CE55" s="116"/>
      <c r="CF55" s="100"/>
      <c r="CG55" s="1">
        <f t="shared" si="8"/>
        <v>1</v>
      </c>
      <c r="CH55" s="1">
        <f t="shared" si="9"/>
        <v>0</v>
      </c>
      <c r="CI55" s="1">
        <f t="shared" si="10"/>
        <v>0</v>
      </c>
      <c r="CJ55" s="1">
        <f t="shared" si="11"/>
        <v>1</v>
      </c>
    </row>
    <row r="56" spans="1:88" ht="11.25" customHeight="1" x14ac:dyDescent="0.25">
      <c r="A56" s="17"/>
      <c r="B56" s="115"/>
      <c r="C56" s="145"/>
      <c r="D56" s="146"/>
      <c r="E56" s="146"/>
      <c r="F56" s="147"/>
      <c r="G56" s="152"/>
      <c r="H56" s="79">
        <f t="shared" si="12"/>
        <v>40</v>
      </c>
      <c r="I56" s="80"/>
      <c r="J56" s="80"/>
      <c r="K56" s="81"/>
      <c r="L56" s="152"/>
      <c r="M56" s="79" t="str">
        <f t="shared" si="7"/>
        <v>7.11.</v>
      </c>
      <c r="N56" s="80"/>
      <c r="O56" s="80"/>
      <c r="P56" s="80"/>
      <c r="Q56" s="81"/>
      <c r="R56" s="152"/>
      <c r="S56" s="161">
        <f t="shared" si="13"/>
        <v>1.0041666666666664</v>
      </c>
      <c r="T56" s="80"/>
      <c r="U56" s="80"/>
      <c r="V56" s="80"/>
      <c r="W56" s="81"/>
      <c r="X56" s="152"/>
      <c r="Y56" s="79" t="str">
        <f>$Y$18</f>
        <v>Fernseher (rechts)</v>
      </c>
      <c r="Z56" s="80"/>
      <c r="AA56" s="80"/>
      <c r="AB56" s="80"/>
      <c r="AC56" s="80"/>
      <c r="AD56" s="80"/>
      <c r="AE56" s="80"/>
      <c r="AF56" s="80"/>
      <c r="AG56" s="80"/>
      <c r="AH56" s="81"/>
      <c r="AI56" s="152"/>
      <c r="AJ56" s="159" t="str">
        <f>$M$8 &amp; " "</f>
        <v xml:space="preserve">Christoph </v>
      </c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80" t="s">
        <v>2</v>
      </c>
      <c r="AZ56" s="80"/>
      <c r="BA56" s="80"/>
      <c r="BB56" s="156" t="str">
        <f>" " &amp; $BA$8</f>
        <v xml:space="preserve"> Schmiddi</v>
      </c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7"/>
      <c r="BQ56" s="152"/>
      <c r="BR56" s="153">
        <v>2</v>
      </c>
      <c r="BS56" s="154"/>
      <c r="BT56" s="154"/>
      <c r="BU56" s="154"/>
      <c r="BV56" s="154"/>
      <c r="BW56" s="80" t="s">
        <v>2</v>
      </c>
      <c r="BX56" s="80"/>
      <c r="BY56" s="80"/>
      <c r="BZ56" s="154">
        <v>1</v>
      </c>
      <c r="CA56" s="154"/>
      <c r="CB56" s="154"/>
      <c r="CC56" s="154"/>
      <c r="CD56" s="155"/>
      <c r="CE56" s="116"/>
      <c r="CF56" s="100"/>
      <c r="CG56" s="1">
        <f t="shared" si="8"/>
        <v>1</v>
      </c>
      <c r="CH56" s="1">
        <f t="shared" si="9"/>
        <v>1</v>
      </c>
      <c r="CI56" s="1">
        <f t="shared" si="10"/>
        <v>0</v>
      </c>
      <c r="CJ56" s="1">
        <f t="shared" si="11"/>
        <v>0</v>
      </c>
    </row>
    <row r="57" spans="1:88" ht="11.25" customHeight="1" x14ac:dyDescent="0.25">
      <c r="A57" s="17"/>
      <c r="B57" s="115"/>
      <c r="C57" s="145"/>
      <c r="D57" s="146"/>
      <c r="E57" s="146"/>
      <c r="F57" s="147"/>
      <c r="G57" s="152"/>
      <c r="H57" s="79">
        <f t="shared" si="12"/>
        <v>41</v>
      </c>
      <c r="I57" s="80"/>
      <c r="J57" s="80"/>
      <c r="K57" s="81"/>
      <c r="L57" s="152"/>
      <c r="M57" s="79" t="str">
        <f t="shared" si="7"/>
        <v>7.11.</v>
      </c>
      <c r="N57" s="80"/>
      <c r="O57" s="80"/>
      <c r="P57" s="80"/>
      <c r="Q57" s="81"/>
      <c r="R57" s="152"/>
      <c r="S57" s="161">
        <f t="shared" si="13"/>
        <v>1.0041666666666664</v>
      </c>
      <c r="T57" s="80"/>
      <c r="U57" s="80"/>
      <c r="V57" s="80"/>
      <c r="W57" s="81"/>
      <c r="X57" s="152"/>
      <c r="Y57" s="79" t="str">
        <f>$Y$16</f>
        <v>Fernseher (links)</v>
      </c>
      <c r="Z57" s="80"/>
      <c r="AA57" s="80"/>
      <c r="AB57" s="80"/>
      <c r="AC57" s="80"/>
      <c r="AD57" s="80"/>
      <c r="AE57" s="80"/>
      <c r="AF57" s="80"/>
      <c r="AG57" s="80"/>
      <c r="AH57" s="81"/>
      <c r="AI57" s="152"/>
      <c r="AJ57" s="159" t="str">
        <f>$BU$8 &amp; " "</f>
        <v xml:space="preserve">Markus </v>
      </c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80" t="s">
        <v>2</v>
      </c>
      <c r="AZ57" s="80"/>
      <c r="BA57" s="80"/>
      <c r="BB57" s="156" t="str">
        <f>" " &amp; $AG$8</f>
        <v xml:space="preserve"> Basti</v>
      </c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7"/>
      <c r="BQ57" s="152"/>
      <c r="BR57" s="153">
        <v>3</v>
      </c>
      <c r="BS57" s="154"/>
      <c r="BT57" s="154"/>
      <c r="BU57" s="154"/>
      <c r="BV57" s="154"/>
      <c r="BW57" s="80" t="s">
        <v>2</v>
      </c>
      <c r="BX57" s="80"/>
      <c r="BY57" s="80"/>
      <c r="BZ57" s="154">
        <v>1</v>
      </c>
      <c r="CA57" s="154"/>
      <c r="CB57" s="154"/>
      <c r="CC57" s="154"/>
      <c r="CD57" s="155"/>
      <c r="CE57" s="116"/>
      <c r="CF57" s="100"/>
      <c r="CG57" s="1">
        <f t="shared" si="8"/>
        <v>1</v>
      </c>
      <c r="CH57" s="1">
        <f t="shared" si="9"/>
        <v>1</v>
      </c>
      <c r="CI57" s="1">
        <f t="shared" si="10"/>
        <v>0</v>
      </c>
      <c r="CJ57" s="1">
        <f t="shared" si="11"/>
        <v>0</v>
      </c>
    </row>
    <row r="58" spans="1:88" ht="11.25" customHeight="1" x14ac:dyDescent="0.25">
      <c r="A58" s="17"/>
      <c r="B58" s="115"/>
      <c r="C58" s="148"/>
      <c r="D58" s="149"/>
      <c r="E58" s="149"/>
      <c r="F58" s="150"/>
      <c r="G58" s="152"/>
      <c r="H58" s="79">
        <f t="shared" si="12"/>
        <v>42</v>
      </c>
      <c r="I58" s="80"/>
      <c r="J58" s="80"/>
      <c r="K58" s="81"/>
      <c r="L58" s="152"/>
      <c r="M58" s="79" t="str">
        <f t="shared" si="7"/>
        <v>7.11.</v>
      </c>
      <c r="N58" s="80"/>
      <c r="O58" s="80"/>
      <c r="P58" s="80"/>
      <c r="Q58" s="81"/>
      <c r="R58" s="152"/>
      <c r="S58" s="161">
        <f t="shared" si="13"/>
        <v>1.0041666666666664</v>
      </c>
      <c r="T58" s="80"/>
      <c r="U58" s="80"/>
      <c r="V58" s="80"/>
      <c r="W58" s="81"/>
      <c r="X58" s="152"/>
      <c r="Y58" s="79" t="str">
        <f>$Y$17</f>
        <v>Fernseher (mitte)</v>
      </c>
      <c r="Z58" s="80"/>
      <c r="AA58" s="80"/>
      <c r="AB58" s="80"/>
      <c r="AC58" s="80"/>
      <c r="AD58" s="80"/>
      <c r="AE58" s="80"/>
      <c r="AF58" s="80"/>
      <c r="AG58" s="80"/>
      <c r="AH58" s="81"/>
      <c r="AI58" s="152"/>
      <c r="AJ58" s="159" t="str">
        <f>$BK$8 &amp; " "</f>
        <v xml:space="preserve">Jule </v>
      </c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80" t="s">
        <v>2</v>
      </c>
      <c r="AZ58" s="80"/>
      <c r="BA58" s="80"/>
      <c r="BB58" s="156" t="str">
        <f>" " &amp; $W$8</f>
        <v xml:space="preserve"> Ratze</v>
      </c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7"/>
      <c r="BQ58" s="152"/>
      <c r="BR58" s="153">
        <v>1</v>
      </c>
      <c r="BS58" s="154"/>
      <c r="BT58" s="154"/>
      <c r="BU58" s="154"/>
      <c r="BV58" s="154"/>
      <c r="BW58" s="80" t="s">
        <v>2</v>
      </c>
      <c r="BX58" s="80"/>
      <c r="BY58" s="80"/>
      <c r="BZ58" s="154">
        <v>0</v>
      </c>
      <c r="CA58" s="154"/>
      <c r="CB58" s="154"/>
      <c r="CC58" s="154"/>
      <c r="CD58" s="155"/>
      <c r="CE58" s="116"/>
      <c r="CF58" s="100"/>
      <c r="CG58" s="1">
        <f t="shared" si="8"/>
        <v>1</v>
      </c>
      <c r="CH58" s="1">
        <f t="shared" si="9"/>
        <v>1</v>
      </c>
      <c r="CI58" s="1">
        <f t="shared" si="10"/>
        <v>0</v>
      </c>
      <c r="CJ58" s="1">
        <f t="shared" si="11"/>
        <v>0</v>
      </c>
    </row>
    <row r="59" spans="1:88" ht="7.5" customHeight="1" x14ac:dyDescent="0.25">
      <c r="A59" s="17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00"/>
    </row>
    <row r="60" spans="1:88" ht="11.25" customHeight="1" x14ac:dyDescent="0.25">
      <c r="A60" s="17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00"/>
    </row>
    <row r="61" spans="1:88" ht="7.5" customHeight="1" x14ac:dyDescent="0.25">
      <c r="A61" s="17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4"/>
      <c r="CF61" s="100"/>
    </row>
    <row r="62" spans="1:88" s="13" customFormat="1" ht="15" customHeight="1" x14ac:dyDescent="0.25">
      <c r="A62" s="17"/>
      <c r="B62" s="115"/>
      <c r="C62" s="86" t="s">
        <v>12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8"/>
      <c r="CE62" s="116"/>
      <c r="CF62" s="100"/>
      <c r="CG62" s="2"/>
      <c r="CH62" s="2"/>
      <c r="CI62" s="2"/>
      <c r="CJ62" s="2"/>
    </row>
    <row r="63" spans="1:88" ht="7.5" customHeight="1" x14ac:dyDescent="0.25">
      <c r="A63" s="17"/>
      <c r="B63" s="115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116"/>
      <c r="CF63" s="100"/>
    </row>
    <row r="64" spans="1:88" s="9" customFormat="1" ht="11.25" customHeight="1" x14ac:dyDescent="0.25">
      <c r="A64" s="17"/>
      <c r="B64" s="115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 t="str">
        <f>$M$8</f>
        <v>Christoph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 t="str">
        <f>$W$8</f>
        <v>Ratze</v>
      </c>
      <c r="X64" s="117"/>
      <c r="Y64" s="117"/>
      <c r="Z64" s="117"/>
      <c r="AA64" s="117"/>
      <c r="AB64" s="117"/>
      <c r="AC64" s="117"/>
      <c r="AD64" s="117"/>
      <c r="AE64" s="117"/>
      <c r="AF64" s="117"/>
      <c r="AG64" s="117" t="str">
        <f>$AG$8</f>
        <v>Basti</v>
      </c>
      <c r="AH64" s="117"/>
      <c r="AI64" s="117"/>
      <c r="AJ64" s="117"/>
      <c r="AK64" s="117"/>
      <c r="AL64" s="117"/>
      <c r="AM64" s="117"/>
      <c r="AN64" s="117"/>
      <c r="AO64" s="117"/>
      <c r="AP64" s="117"/>
      <c r="AQ64" s="117" t="str">
        <f>$AQ$8</f>
        <v>Patrick</v>
      </c>
      <c r="AR64" s="117"/>
      <c r="AS64" s="117"/>
      <c r="AT64" s="117"/>
      <c r="AU64" s="117"/>
      <c r="AV64" s="117"/>
      <c r="AW64" s="117"/>
      <c r="AX64" s="117"/>
      <c r="AY64" s="117"/>
      <c r="AZ64" s="117"/>
      <c r="BA64" s="117" t="str">
        <f>$BA$8</f>
        <v>Schmiddi</v>
      </c>
      <c r="BB64" s="117"/>
      <c r="BC64" s="117"/>
      <c r="BD64" s="117"/>
      <c r="BE64" s="117"/>
      <c r="BF64" s="117"/>
      <c r="BG64" s="117"/>
      <c r="BH64" s="117"/>
      <c r="BI64" s="117"/>
      <c r="BJ64" s="117"/>
      <c r="BK64" s="117" t="str">
        <f>$BK$8</f>
        <v>Jule</v>
      </c>
      <c r="BL64" s="117"/>
      <c r="BM64" s="117"/>
      <c r="BN64" s="117"/>
      <c r="BO64" s="117"/>
      <c r="BP64" s="117"/>
      <c r="BQ64" s="117"/>
      <c r="BR64" s="117"/>
      <c r="BS64" s="117"/>
      <c r="BT64" s="117"/>
      <c r="BU64" s="117" t="str">
        <f>$BU$8</f>
        <v>Markus</v>
      </c>
      <c r="BV64" s="117"/>
      <c r="BW64" s="117"/>
      <c r="BX64" s="117"/>
      <c r="BY64" s="117"/>
      <c r="BZ64" s="117"/>
      <c r="CA64" s="117"/>
      <c r="CB64" s="117"/>
      <c r="CC64" s="117"/>
      <c r="CD64" s="117"/>
      <c r="CE64" s="116"/>
      <c r="CF64" s="100"/>
      <c r="CG64" s="3"/>
      <c r="CH64" s="3"/>
      <c r="CI64" s="3"/>
      <c r="CJ64" s="3"/>
    </row>
    <row r="65" spans="1:88" ht="11.25" customHeight="1" x14ac:dyDescent="0.25">
      <c r="A65" s="17"/>
      <c r="B65" s="115"/>
      <c r="C65" s="169" t="str">
        <f>" " &amp; $M$8</f>
        <v xml:space="preserve"> Christoph</v>
      </c>
      <c r="D65" s="169"/>
      <c r="E65" s="169"/>
      <c r="F65" s="169"/>
      <c r="G65" s="169"/>
      <c r="H65" s="169"/>
      <c r="I65" s="169"/>
      <c r="J65" s="169"/>
      <c r="K65" s="169"/>
      <c r="L65" s="169"/>
      <c r="M65" s="73" t="s">
        <v>13</v>
      </c>
      <c r="N65" s="74"/>
      <c r="O65" s="74"/>
      <c r="P65" s="74"/>
      <c r="Q65" s="74"/>
      <c r="R65" s="74"/>
      <c r="S65" s="74"/>
      <c r="T65" s="74"/>
      <c r="U65" s="74"/>
      <c r="V65" s="75"/>
      <c r="W65" s="105">
        <f>IF(ISBLANK(BR16),"",BR16)</f>
        <v>3</v>
      </c>
      <c r="X65" s="105"/>
      <c r="Y65" s="105"/>
      <c r="Z65" s="92"/>
      <c r="AA65" s="95" t="s">
        <v>2</v>
      </c>
      <c r="AB65" s="92"/>
      <c r="AC65" s="95">
        <f>IF(ISBLANK(BZ16),"",BZ16)</f>
        <v>2</v>
      </c>
      <c r="AD65" s="105"/>
      <c r="AE65" s="105"/>
      <c r="AF65" s="105"/>
      <c r="AG65" s="105">
        <f>IF(ISBLANK(BR23),"",BR23)</f>
        <v>2</v>
      </c>
      <c r="AH65" s="105"/>
      <c r="AI65" s="105"/>
      <c r="AJ65" s="92"/>
      <c r="AK65" s="95" t="s">
        <v>2</v>
      </c>
      <c r="AL65" s="92"/>
      <c r="AM65" s="95">
        <f>IF(ISBLANK(BZ23),"",BZ23)</f>
        <v>0</v>
      </c>
      <c r="AN65" s="105"/>
      <c r="AO65" s="105"/>
      <c r="AP65" s="105"/>
      <c r="AQ65" s="105">
        <f>IF(ISBLANK(BR49),"",BR49)</f>
        <v>3</v>
      </c>
      <c r="AR65" s="105"/>
      <c r="AS65" s="105"/>
      <c r="AT65" s="92"/>
      <c r="AU65" s="95" t="s">
        <v>2</v>
      </c>
      <c r="AV65" s="92"/>
      <c r="AW65" s="95">
        <f>IF(ISBLANK(BZ49),"",BZ49)</f>
        <v>1</v>
      </c>
      <c r="AX65" s="105"/>
      <c r="AY65" s="105"/>
      <c r="AZ65" s="105"/>
      <c r="BA65" s="105">
        <f>IF(ISBLANK(BR56),"",BR56)</f>
        <v>2</v>
      </c>
      <c r="BB65" s="105"/>
      <c r="BC65" s="105"/>
      <c r="BD65" s="92"/>
      <c r="BE65" s="95" t="s">
        <v>2</v>
      </c>
      <c r="BF65" s="92"/>
      <c r="BG65" s="95">
        <f>IF(ISBLANK(BZ56),"",BZ56)</f>
        <v>1</v>
      </c>
      <c r="BH65" s="105"/>
      <c r="BI65" s="105"/>
      <c r="BJ65" s="105"/>
      <c r="BK65" s="105">
        <f>IF(ISBLANK(BR30),"",BR30)</f>
        <v>2</v>
      </c>
      <c r="BL65" s="105"/>
      <c r="BM65" s="105"/>
      <c r="BN65" s="92"/>
      <c r="BO65" s="95" t="s">
        <v>2</v>
      </c>
      <c r="BP65" s="92"/>
      <c r="BQ65" s="95">
        <f>IF(ISBLANK(BZ30),"",BZ30)</f>
        <v>0</v>
      </c>
      <c r="BR65" s="105"/>
      <c r="BS65" s="105"/>
      <c r="BT65" s="105"/>
      <c r="BU65" s="105">
        <f>IF(ISBLANK(BR41),"",BR41)</f>
        <v>0</v>
      </c>
      <c r="BV65" s="105"/>
      <c r="BW65" s="105"/>
      <c r="BX65" s="92"/>
      <c r="BY65" s="95" t="s">
        <v>2</v>
      </c>
      <c r="BZ65" s="92"/>
      <c r="CA65" s="95">
        <f>IF(ISBLANK(BZ41),"",BZ41)</f>
        <v>1</v>
      </c>
      <c r="CB65" s="105"/>
      <c r="CC65" s="105"/>
      <c r="CD65" s="105"/>
      <c r="CE65" s="116"/>
      <c r="CF65" s="100"/>
    </row>
    <row r="66" spans="1:88" ht="11.25" customHeight="1" x14ac:dyDescent="0.25">
      <c r="A66" s="17"/>
      <c r="B66" s="115"/>
      <c r="C66" s="169" t="str">
        <f>" " &amp; $W$8</f>
        <v xml:space="preserve"> Ratze</v>
      </c>
      <c r="D66" s="169"/>
      <c r="E66" s="169"/>
      <c r="F66" s="169"/>
      <c r="G66" s="169"/>
      <c r="H66" s="169"/>
      <c r="I66" s="169"/>
      <c r="J66" s="169"/>
      <c r="K66" s="169"/>
      <c r="L66" s="169"/>
      <c r="M66" s="92">
        <f>IF(ISBLANK(BR38),"",BR38)</f>
        <v>2</v>
      </c>
      <c r="N66" s="93"/>
      <c r="O66" s="93"/>
      <c r="P66" s="93"/>
      <c r="Q66" s="93" t="s">
        <v>2</v>
      </c>
      <c r="R66" s="93"/>
      <c r="S66" s="93">
        <f>IF(ISBLANK(BZ38),"",BZ38)</f>
        <v>1</v>
      </c>
      <c r="T66" s="93"/>
      <c r="U66" s="93"/>
      <c r="V66" s="95"/>
      <c r="W66" s="73" t="s">
        <v>13</v>
      </c>
      <c r="X66" s="74"/>
      <c r="Y66" s="74"/>
      <c r="Z66" s="74"/>
      <c r="AA66" s="74"/>
      <c r="AB66" s="74"/>
      <c r="AC66" s="74"/>
      <c r="AD66" s="74"/>
      <c r="AE66" s="74"/>
      <c r="AF66" s="75"/>
      <c r="AG66" s="105">
        <f>IF(ISBLANK(BR20),"",BR20)</f>
        <v>3</v>
      </c>
      <c r="AH66" s="105"/>
      <c r="AI66" s="105"/>
      <c r="AJ66" s="92"/>
      <c r="AK66" s="95" t="s">
        <v>2</v>
      </c>
      <c r="AL66" s="92"/>
      <c r="AM66" s="95">
        <f>IF(ISBLANK(BZ20),"",BZ20)</f>
        <v>0</v>
      </c>
      <c r="AN66" s="105"/>
      <c r="AO66" s="105"/>
      <c r="AP66" s="105"/>
      <c r="AQ66" s="105">
        <f>IF(ISBLANK(BR46),"",BR46)</f>
        <v>1</v>
      </c>
      <c r="AR66" s="105"/>
      <c r="AS66" s="105"/>
      <c r="AT66" s="92"/>
      <c r="AU66" s="95" t="s">
        <v>2</v>
      </c>
      <c r="AV66" s="92"/>
      <c r="AW66" s="95">
        <f>IF(ISBLANK(BZ46),"",BZ46)</f>
        <v>1</v>
      </c>
      <c r="AX66" s="105"/>
      <c r="AY66" s="105"/>
      <c r="AZ66" s="105"/>
      <c r="BA66" s="105">
        <f>IF(ISBLANK(BR28),"",BR28)</f>
        <v>3</v>
      </c>
      <c r="BB66" s="105"/>
      <c r="BC66" s="105"/>
      <c r="BD66" s="92"/>
      <c r="BE66" s="95" t="s">
        <v>2</v>
      </c>
      <c r="BF66" s="92"/>
      <c r="BG66" s="95">
        <f>IF(ISBLANK(BZ28),"",BZ28)</f>
        <v>2</v>
      </c>
      <c r="BH66" s="105"/>
      <c r="BI66" s="105"/>
      <c r="BJ66" s="105"/>
      <c r="BK66" s="105">
        <f>IF(ISBLANK(BR36),"",BR36)</f>
        <v>0</v>
      </c>
      <c r="BL66" s="105"/>
      <c r="BM66" s="105"/>
      <c r="BN66" s="92"/>
      <c r="BO66" s="95" t="s">
        <v>2</v>
      </c>
      <c r="BP66" s="92"/>
      <c r="BQ66" s="95">
        <f>IF(ISBLANK(BZ36),"",BZ36)</f>
        <v>0</v>
      </c>
      <c r="BR66" s="105"/>
      <c r="BS66" s="105"/>
      <c r="BT66" s="105"/>
      <c r="BU66" s="105">
        <f>IF(ISBLANK(BR54),"",BR54)</f>
        <v>1</v>
      </c>
      <c r="BV66" s="105"/>
      <c r="BW66" s="105"/>
      <c r="BX66" s="92"/>
      <c r="BY66" s="95" t="s">
        <v>2</v>
      </c>
      <c r="BZ66" s="92"/>
      <c r="CA66" s="95">
        <f>IF(ISBLANK(BZ54),"",BZ54)</f>
        <v>0</v>
      </c>
      <c r="CB66" s="105"/>
      <c r="CC66" s="105"/>
      <c r="CD66" s="105"/>
      <c r="CE66" s="116"/>
      <c r="CF66" s="100"/>
    </row>
    <row r="67" spans="1:88" ht="11.25" customHeight="1" x14ac:dyDescent="0.25">
      <c r="A67" s="17"/>
      <c r="B67" s="115"/>
      <c r="C67" s="169" t="str">
        <f>" " &amp; $AG$8</f>
        <v xml:space="preserve"> Basti</v>
      </c>
      <c r="D67" s="169"/>
      <c r="E67" s="169"/>
      <c r="F67" s="169"/>
      <c r="G67" s="169"/>
      <c r="H67" s="169"/>
      <c r="I67" s="169"/>
      <c r="J67" s="169"/>
      <c r="K67" s="169"/>
      <c r="L67" s="169"/>
      <c r="M67" s="92">
        <f>IF(ISBLANK(BR45),"",BR45)</f>
        <v>0</v>
      </c>
      <c r="N67" s="93"/>
      <c r="O67" s="93"/>
      <c r="P67" s="93"/>
      <c r="Q67" s="93" t="s">
        <v>2</v>
      </c>
      <c r="R67" s="93"/>
      <c r="S67" s="93">
        <f>IF(ISBLANK(BZ45),"",BZ45)</f>
        <v>2</v>
      </c>
      <c r="T67" s="93"/>
      <c r="U67" s="93"/>
      <c r="V67" s="95"/>
      <c r="W67" s="105">
        <f>IF(ISBLANK(BR42),"",BR42)</f>
        <v>1</v>
      </c>
      <c r="X67" s="105"/>
      <c r="Y67" s="105"/>
      <c r="Z67" s="92"/>
      <c r="AA67" s="95" t="s">
        <v>2</v>
      </c>
      <c r="AB67" s="92"/>
      <c r="AC67" s="95">
        <f>IF(ISBLANK(BZ42),"",BZ42)</f>
        <v>1</v>
      </c>
      <c r="AD67" s="105"/>
      <c r="AE67" s="105"/>
      <c r="AF67" s="105"/>
      <c r="AG67" s="73" t="s">
        <v>13</v>
      </c>
      <c r="AH67" s="74"/>
      <c r="AI67" s="74"/>
      <c r="AJ67" s="74"/>
      <c r="AK67" s="74"/>
      <c r="AL67" s="74"/>
      <c r="AM67" s="74"/>
      <c r="AN67" s="74"/>
      <c r="AO67" s="74"/>
      <c r="AP67" s="75"/>
      <c r="AQ67" s="105">
        <f>IF(ISBLANK(BR17),"",BR17)</f>
        <v>1</v>
      </c>
      <c r="AR67" s="105"/>
      <c r="AS67" s="105"/>
      <c r="AT67" s="92"/>
      <c r="AU67" s="95" t="s">
        <v>2</v>
      </c>
      <c r="AV67" s="92"/>
      <c r="AW67" s="95">
        <f>IF(ISBLANK(BZ17),"",BZ17)</f>
        <v>3</v>
      </c>
      <c r="AX67" s="105"/>
      <c r="AY67" s="105"/>
      <c r="AZ67" s="105"/>
      <c r="BA67" s="105">
        <f>IF(ISBLANK(BR53),"",BR53)</f>
        <v>1</v>
      </c>
      <c r="BB67" s="105"/>
      <c r="BC67" s="105"/>
      <c r="BD67" s="92"/>
      <c r="BE67" s="95" t="s">
        <v>2</v>
      </c>
      <c r="BF67" s="92"/>
      <c r="BG67" s="95">
        <f>IF(ISBLANK(BZ53),"",BZ53)</f>
        <v>1</v>
      </c>
      <c r="BH67" s="105"/>
      <c r="BI67" s="105"/>
      <c r="BJ67" s="105"/>
      <c r="BK67" s="105">
        <f>IF(ISBLANK(BR26),"",BR26)</f>
        <v>0</v>
      </c>
      <c r="BL67" s="105"/>
      <c r="BM67" s="105"/>
      <c r="BN67" s="92"/>
      <c r="BO67" s="95" t="s">
        <v>2</v>
      </c>
      <c r="BP67" s="92"/>
      <c r="BQ67" s="95">
        <f>IF(ISBLANK(BZ26),"",BZ26)</f>
        <v>1</v>
      </c>
      <c r="BR67" s="105"/>
      <c r="BS67" s="105"/>
      <c r="BT67" s="105"/>
      <c r="BU67" s="105">
        <f>IF(ISBLANK(BR35),"",BR35)</f>
        <v>0</v>
      </c>
      <c r="BV67" s="105"/>
      <c r="BW67" s="105"/>
      <c r="BX67" s="92"/>
      <c r="BY67" s="95" t="s">
        <v>2</v>
      </c>
      <c r="BZ67" s="92"/>
      <c r="CA67" s="95">
        <f>IF(ISBLANK(BZ35),"",BZ35)</f>
        <v>5</v>
      </c>
      <c r="CB67" s="105"/>
      <c r="CC67" s="105"/>
      <c r="CD67" s="105"/>
      <c r="CE67" s="116"/>
      <c r="CF67" s="100"/>
    </row>
    <row r="68" spans="1:88" ht="11.25" customHeight="1" x14ac:dyDescent="0.25">
      <c r="A68" s="17"/>
      <c r="B68" s="115"/>
      <c r="C68" s="169" t="str">
        <f>" " &amp; $AQ$8</f>
        <v xml:space="preserve"> Patrick</v>
      </c>
      <c r="D68" s="169"/>
      <c r="E68" s="169"/>
      <c r="F68" s="169"/>
      <c r="G68" s="169"/>
      <c r="H68" s="169"/>
      <c r="I68" s="169"/>
      <c r="J68" s="169"/>
      <c r="K68" s="169"/>
      <c r="L68" s="169"/>
      <c r="M68" s="92">
        <f>IF(ISBLANK(BR27),"",BR27)</f>
        <v>0</v>
      </c>
      <c r="N68" s="93"/>
      <c r="O68" s="93"/>
      <c r="P68" s="93"/>
      <c r="Q68" s="93" t="s">
        <v>2</v>
      </c>
      <c r="R68" s="93"/>
      <c r="S68" s="93">
        <f>IF(ISBLANK(BZ27),"",BZ27)</f>
        <v>1</v>
      </c>
      <c r="T68" s="93"/>
      <c r="U68" s="93"/>
      <c r="V68" s="95"/>
      <c r="W68" s="105">
        <f>IF(ISBLANK(BR24),"",BR24)</f>
        <v>1</v>
      </c>
      <c r="X68" s="105"/>
      <c r="Y68" s="105"/>
      <c r="Z68" s="92"/>
      <c r="AA68" s="95" t="s">
        <v>2</v>
      </c>
      <c r="AB68" s="92"/>
      <c r="AC68" s="95">
        <f>IF(ISBLANK(BZ24),"",BZ24)</f>
        <v>0</v>
      </c>
      <c r="AD68" s="105"/>
      <c r="AE68" s="105"/>
      <c r="AF68" s="105"/>
      <c r="AG68" s="105">
        <f>IF(ISBLANK(BR39),"",BR39)</f>
        <v>1</v>
      </c>
      <c r="AH68" s="105"/>
      <c r="AI68" s="105"/>
      <c r="AJ68" s="92"/>
      <c r="AK68" s="95" t="s">
        <v>2</v>
      </c>
      <c r="AL68" s="92"/>
      <c r="AM68" s="95">
        <f>IF(ISBLANK(BZ39),"",BZ39)</f>
        <v>0</v>
      </c>
      <c r="AN68" s="105"/>
      <c r="AO68" s="105"/>
      <c r="AP68" s="105"/>
      <c r="AQ68" s="73" t="s">
        <v>13</v>
      </c>
      <c r="AR68" s="74"/>
      <c r="AS68" s="74"/>
      <c r="AT68" s="74"/>
      <c r="AU68" s="74"/>
      <c r="AV68" s="74"/>
      <c r="AW68" s="74"/>
      <c r="AX68" s="74"/>
      <c r="AY68" s="74"/>
      <c r="AZ68" s="75"/>
      <c r="BA68" s="105">
        <f>IF(ISBLANK(BR21),"",BR21)</f>
        <v>2</v>
      </c>
      <c r="BB68" s="105"/>
      <c r="BC68" s="105"/>
      <c r="BD68" s="92"/>
      <c r="BE68" s="95" t="s">
        <v>2</v>
      </c>
      <c r="BF68" s="92"/>
      <c r="BG68" s="95">
        <f>IF(ISBLANK(BZ21),"",BZ21)</f>
        <v>1</v>
      </c>
      <c r="BH68" s="105"/>
      <c r="BI68" s="105"/>
      <c r="BJ68" s="105"/>
      <c r="BK68" s="105">
        <f>IF(ISBLANK(BR33),"",BR33)</f>
        <v>0</v>
      </c>
      <c r="BL68" s="105"/>
      <c r="BM68" s="105"/>
      <c r="BN68" s="92"/>
      <c r="BO68" s="95" t="s">
        <v>2</v>
      </c>
      <c r="BP68" s="92"/>
      <c r="BQ68" s="95">
        <f>IF(ISBLANK(BZ33),"",BZ33)</f>
        <v>2</v>
      </c>
      <c r="BR68" s="105"/>
      <c r="BS68" s="105"/>
      <c r="BT68" s="105"/>
      <c r="BU68" s="105">
        <f>IF(ISBLANK(BR51),"",BR51)</f>
        <v>3</v>
      </c>
      <c r="BV68" s="105"/>
      <c r="BW68" s="105"/>
      <c r="BX68" s="92"/>
      <c r="BY68" s="95" t="s">
        <v>2</v>
      </c>
      <c r="BZ68" s="92"/>
      <c r="CA68" s="95">
        <f>IF(ISBLANK(BZ51),"",BZ51)</f>
        <v>1</v>
      </c>
      <c r="CB68" s="105"/>
      <c r="CC68" s="105"/>
      <c r="CD68" s="105"/>
      <c r="CE68" s="116"/>
      <c r="CF68" s="100"/>
    </row>
    <row r="69" spans="1:88" ht="11.25" customHeight="1" x14ac:dyDescent="0.25">
      <c r="A69" s="17"/>
      <c r="B69" s="115"/>
      <c r="C69" s="169" t="str">
        <f>" " &amp; $BA$8</f>
        <v xml:space="preserve"> Schmiddi</v>
      </c>
      <c r="D69" s="169"/>
      <c r="E69" s="169"/>
      <c r="F69" s="169"/>
      <c r="G69" s="169"/>
      <c r="H69" s="169"/>
      <c r="I69" s="169"/>
      <c r="J69" s="169"/>
      <c r="K69" s="169"/>
      <c r="L69" s="169"/>
      <c r="M69" s="92">
        <f>IF(ISBLANK(BR34),"",BR34)</f>
        <v>3</v>
      </c>
      <c r="N69" s="93"/>
      <c r="O69" s="93"/>
      <c r="P69" s="93"/>
      <c r="Q69" s="93" t="s">
        <v>2</v>
      </c>
      <c r="R69" s="93"/>
      <c r="S69" s="93">
        <f>IF(ISBLANK(BZ34),"",BZ34)</f>
        <v>2</v>
      </c>
      <c r="T69" s="93"/>
      <c r="U69" s="93"/>
      <c r="V69" s="95"/>
      <c r="W69" s="105">
        <f>IF(ISBLANK(BR50),"",BR50)</f>
        <v>0</v>
      </c>
      <c r="X69" s="105"/>
      <c r="Y69" s="105"/>
      <c r="Z69" s="92"/>
      <c r="AA69" s="95" t="s">
        <v>2</v>
      </c>
      <c r="AB69" s="92"/>
      <c r="AC69" s="95">
        <f>IF(ISBLANK(BZ50),"",BZ50)</f>
        <v>2</v>
      </c>
      <c r="AD69" s="105"/>
      <c r="AE69" s="105"/>
      <c r="AF69" s="105"/>
      <c r="AG69" s="105">
        <f>IF(ISBLANK(BR31),"",BR31)</f>
        <v>1</v>
      </c>
      <c r="AH69" s="105"/>
      <c r="AI69" s="105"/>
      <c r="AJ69" s="92"/>
      <c r="AK69" s="95" t="s">
        <v>2</v>
      </c>
      <c r="AL69" s="92"/>
      <c r="AM69" s="95">
        <f>IF(ISBLANK(BZ31),"",BZ31)</f>
        <v>0</v>
      </c>
      <c r="AN69" s="105"/>
      <c r="AO69" s="105"/>
      <c r="AP69" s="105"/>
      <c r="AQ69" s="105">
        <f>IF(ISBLANK(BR43),"",BR43)</f>
        <v>2</v>
      </c>
      <c r="AR69" s="105"/>
      <c r="AS69" s="105"/>
      <c r="AT69" s="92"/>
      <c r="AU69" s="95" t="s">
        <v>2</v>
      </c>
      <c r="AV69" s="92"/>
      <c r="AW69" s="95">
        <f>IF(ISBLANK(BZ43),"",BZ43)</f>
        <v>1</v>
      </c>
      <c r="AX69" s="105"/>
      <c r="AY69" s="105"/>
      <c r="AZ69" s="105"/>
      <c r="BA69" s="73" t="s">
        <v>13</v>
      </c>
      <c r="BB69" s="74"/>
      <c r="BC69" s="74"/>
      <c r="BD69" s="74"/>
      <c r="BE69" s="74"/>
      <c r="BF69" s="74"/>
      <c r="BG69" s="74"/>
      <c r="BH69" s="74"/>
      <c r="BI69" s="74"/>
      <c r="BJ69" s="75"/>
      <c r="BK69" s="105">
        <f>IF(ISBLANK(BR18),"",BR18)</f>
        <v>4</v>
      </c>
      <c r="BL69" s="105"/>
      <c r="BM69" s="105"/>
      <c r="BN69" s="92"/>
      <c r="BO69" s="95" t="s">
        <v>2</v>
      </c>
      <c r="BP69" s="92"/>
      <c r="BQ69" s="95">
        <f>IF(ISBLANK(BZ18),"",BZ18)</f>
        <v>2</v>
      </c>
      <c r="BR69" s="105"/>
      <c r="BS69" s="105"/>
      <c r="BT69" s="105"/>
      <c r="BU69" s="105">
        <f>IF(ISBLANK(BR25),"",BR25)</f>
        <v>0</v>
      </c>
      <c r="BV69" s="105"/>
      <c r="BW69" s="105"/>
      <c r="BX69" s="92"/>
      <c r="BY69" s="95" t="s">
        <v>2</v>
      </c>
      <c r="BZ69" s="92"/>
      <c r="CA69" s="95">
        <f>IF(ISBLANK(BZ25),"",BZ25)</f>
        <v>3</v>
      </c>
      <c r="CB69" s="105"/>
      <c r="CC69" s="105"/>
      <c r="CD69" s="105"/>
      <c r="CE69" s="116"/>
      <c r="CF69" s="100"/>
    </row>
    <row r="70" spans="1:88" ht="11.25" customHeight="1" x14ac:dyDescent="0.25">
      <c r="A70" s="17"/>
      <c r="B70" s="115"/>
      <c r="C70" s="169" t="str">
        <f>" " &amp; $BK$8</f>
        <v xml:space="preserve"> Jule</v>
      </c>
      <c r="D70" s="169"/>
      <c r="E70" s="169"/>
      <c r="F70" s="169"/>
      <c r="G70" s="169"/>
      <c r="H70" s="169"/>
      <c r="I70" s="169"/>
      <c r="J70" s="169"/>
      <c r="K70" s="169"/>
      <c r="L70" s="169"/>
      <c r="M70" s="92">
        <f>IF(ISBLANK(BR52),"",BR52)</f>
        <v>1</v>
      </c>
      <c r="N70" s="93"/>
      <c r="O70" s="93"/>
      <c r="P70" s="93"/>
      <c r="Q70" s="93" t="s">
        <v>2</v>
      </c>
      <c r="R70" s="93"/>
      <c r="S70" s="93">
        <f>IF(ISBLANK(BZ52),"",BZ52)</f>
        <v>1</v>
      </c>
      <c r="T70" s="93"/>
      <c r="U70" s="93"/>
      <c r="V70" s="95"/>
      <c r="W70" s="105">
        <f>IF(ISBLANK(BR58),"",BR58)</f>
        <v>1</v>
      </c>
      <c r="X70" s="105"/>
      <c r="Y70" s="105"/>
      <c r="Z70" s="92"/>
      <c r="AA70" s="95" t="s">
        <v>2</v>
      </c>
      <c r="AB70" s="92"/>
      <c r="AC70" s="95">
        <f>IF(ISBLANK(BZ58),"",BZ58)</f>
        <v>0</v>
      </c>
      <c r="AD70" s="105"/>
      <c r="AE70" s="105"/>
      <c r="AF70" s="105"/>
      <c r="AG70" s="105">
        <f>IF(ISBLANK(BR48),"",BR48)</f>
        <v>6</v>
      </c>
      <c r="AH70" s="105"/>
      <c r="AI70" s="105"/>
      <c r="AJ70" s="92"/>
      <c r="AK70" s="95" t="s">
        <v>2</v>
      </c>
      <c r="AL70" s="92"/>
      <c r="AM70" s="95">
        <f>IF(ISBLANK(BZ48),"",BZ48)</f>
        <v>1</v>
      </c>
      <c r="AN70" s="105"/>
      <c r="AO70" s="105"/>
      <c r="AP70" s="105"/>
      <c r="AQ70" s="105">
        <f>IF(ISBLANK(BR55),"",BR55)</f>
        <v>0</v>
      </c>
      <c r="AR70" s="105"/>
      <c r="AS70" s="105"/>
      <c r="AT70" s="92"/>
      <c r="AU70" s="95" t="s">
        <v>2</v>
      </c>
      <c r="AV70" s="92"/>
      <c r="AW70" s="95">
        <f>IF(ISBLANK(BZ55),"",BZ55)</f>
        <v>1</v>
      </c>
      <c r="AX70" s="105"/>
      <c r="AY70" s="105"/>
      <c r="AZ70" s="105"/>
      <c r="BA70" s="105">
        <f>IF(ISBLANK(BR40),"",BR40)</f>
        <v>4</v>
      </c>
      <c r="BB70" s="105"/>
      <c r="BC70" s="105"/>
      <c r="BD70" s="92"/>
      <c r="BE70" s="95" t="s">
        <v>2</v>
      </c>
      <c r="BF70" s="92"/>
      <c r="BG70" s="95">
        <f>IF(ISBLANK(BZ40),"",BZ40)</f>
        <v>2</v>
      </c>
      <c r="BH70" s="105"/>
      <c r="BI70" s="105"/>
      <c r="BJ70" s="105"/>
      <c r="BK70" s="73" t="s">
        <v>13</v>
      </c>
      <c r="BL70" s="74"/>
      <c r="BM70" s="74"/>
      <c r="BN70" s="74"/>
      <c r="BO70" s="74"/>
      <c r="BP70" s="74"/>
      <c r="BQ70" s="74"/>
      <c r="BR70" s="74"/>
      <c r="BS70" s="74"/>
      <c r="BT70" s="75"/>
      <c r="BU70" s="105">
        <f>IF(ISBLANK(BR22),"",BR22)</f>
        <v>0</v>
      </c>
      <c r="BV70" s="105"/>
      <c r="BW70" s="105"/>
      <c r="BX70" s="92"/>
      <c r="BY70" s="95" t="s">
        <v>2</v>
      </c>
      <c r="BZ70" s="92"/>
      <c r="CA70" s="95">
        <f>IF(ISBLANK(BZ22),"",BZ22)</f>
        <v>1</v>
      </c>
      <c r="CB70" s="105"/>
      <c r="CC70" s="105"/>
      <c r="CD70" s="105"/>
      <c r="CE70" s="116"/>
      <c r="CF70" s="100"/>
    </row>
    <row r="71" spans="1:88" ht="11.25" customHeight="1" x14ac:dyDescent="0.25">
      <c r="A71" s="17"/>
      <c r="B71" s="115"/>
      <c r="C71" s="169" t="str">
        <f>" " &amp; $BU$8</f>
        <v xml:space="preserve"> Markus</v>
      </c>
      <c r="D71" s="169"/>
      <c r="E71" s="169"/>
      <c r="F71" s="169"/>
      <c r="G71" s="169"/>
      <c r="H71" s="169"/>
      <c r="I71" s="169"/>
      <c r="J71" s="169"/>
      <c r="K71" s="169"/>
      <c r="L71" s="169"/>
      <c r="M71" s="92">
        <f>IF(ISBLANK(BR19),"",BR19)</f>
        <v>0</v>
      </c>
      <c r="N71" s="93"/>
      <c r="O71" s="93"/>
      <c r="P71" s="93"/>
      <c r="Q71" s="93" t="s">
        <v>2</v>
      </c>
      <c r="R71" s="93"/>
      <c r="S71" s="93">
        <f>IF(ISBLANK(BZ19),"",BZ19)</f>
        <v>0</v>
      </c>
      <c r="T71" s="93"/>
      <c r="U71" s="93"/>
      <c r="V71" s="95"/>
      <c r="W71" s="105">
        <f>IF(ISBLANK(BR32),"",BR32)</f>
        <v>0</v>
      </c>
      <c r="X71" s="105"/>
      <c r="Y71" s="105"/>
      <c r="Z71" s="92"/>
      <c r="AA71" s="95" t="s">
        <v>2</v>
      </c>
      <c r="AB71" s="92"/>
      <c r="AC71" s="95">
        <f>IF(ISBLANK(BZ32),"",BZ32)</f>
        <v>2</v>
      </c>
      <c r="AD71" s="105"/>
      <c r="AE71" s="105"/>
      <c r="AF71" s="105"/>
      <c r="AG71" s="105">
        <f>IF(ISBLANK(BR57),"",BR57)</f>
        <v>3</v>
      </c>
      <c r="AH71" s="105"/>
      <c r="AI71" s="105"/>
      <c r="AJ71" s="92"/>
      <c r="AK71" s="95" t="s">
        <v>2</v>
      </c>
      <c r="AL71" s="92"/>
      <c r="AM71" s="95">
        <f>IF(ISBLANK(BZ57),"",BZ57)</f>
        <v>1</v>
      </c>
      <c r="AN71" s="105"/>
      <c r="AO71" s="105"/>
      <c r="AP71" s="105"/>
      <c r="AQ71" s="105">
        <f>IF(ISBLANK(BR29),"",BR29)</f>
        <v>2</v>
      </c>
      <c r="AR71" s="105"/>
      <c r="AS71" s="105"/>
      <c r="AT71" s="92"/>
      <c r="AU71" s="95" t="s">
        <v>2</v>
      </c>
      <c r="AV71" s="92"/>
      <c r="AW71" s="95">
        <f>IF(ISBLANK(BZ29),"",BZ29)</f>
        <v>4</v>
      </c>
      <c r="AX71" s="105"/>
      <c r="AY71" s="105"/>
      <c r="AZ71" s="105"/>
      <c r="BA71" s="105">
        <f>IF(ISBLANK(BR47),"",BR47)</f>
        <v>0</v>
      </c>
      <c r="BB71" s="105"/>
      <c r="BC71" s="105"/>
      <c r="BD71" s="92"/>
      <c r="BE71" s="95" t="s">
        <v>2</v>
      </c>
      <c r="BF71" s="92"/>
      <c r="BG71" s="95">
        <f>IF(ISBLANK(BZ47),"",BZ47)</f>
        <v>2</v>
      </c>
      <c r="BH71" s="105"/>
      <c r="BI71" s="105"/>
      <c r="BJ71" s="105"/>
      <c r="BK71" s="105">
        <f>IF(ISBLANK(BR44),"",BR44)</f>
        <v>1</v>
      </c>
      <c r="BL71" s="105"/>
      <c r="BM71" s="105"/>
      <c r="BN71" s="92"/>
      <c r="BO71" s="95" t="s">
        <v>2</v>
      </c>
      <c r="BP71" s="92"/>
      <c r="BQ71" s="95">
        <f>IF(ISBLANK(BZ44),"",BZ44)</f>
        <v>2</v>
      </c>
      <c r="BR71" s="105"/>
      <c r="BS71" s="105"/>
      <c r="BT71" s="105"/>
      <c r="BU71" s="73" t="s">
        <v>13</v>
      </c>
      <c r="BV71" s="74"/>
      <c r="BW71" s="74"/>
      <c r="BX71" s="74"/>
      <c r="BY71" s="74"/>
      <c r="BZ71" s="74"/>
      <c r="CA71" s="74"/>
      <c r="CB71" s="74"/>
      <c r="CC71" s="74"/>
      <c r="CD71" s="75"/>
      <c r="CE71" s="116"/>
      <c r="CF71" s="100"/>
    </row>
    <row r="72" spans="1:88" ht="7.5" customHeight="1" x14ac:dyDescent="0.25">
      <c r="A72" s="17"/>
      <c r="B72" s="9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9"/>
      <c r="CF72" s="100"/>
    </row>
    <row r="73" spans="1:88" ht="11.25" hidden="1" customHeight="1" x14ac:dyDescent="0.25">
      <c r="A73" s="17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00"/>
    </row>
    <row r="74" spans="1:88" ht="7.5" hidden="1" customHeight="1" x14ac:dyDescent="0.25">
      <c r="A74" s="17"/>
      <c r="B74" s="113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4"/>
      <c r="CF74" s="100"/>
    </row>
    <row r="75" spans="1:88" s="13" customFormat="1" ht="15" hidden="1" customHeight="1" x14ac:dyDescent="0.25">
      <c r="A75" s="17"/>
      <c r="B75" s="115"/>
      <c r="C75" s="86" t="s">
        <v>14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8"/>
      <c r="CE75" s="116"/>
      <c r="CF75" s="100"/>
      <c r="CG75" s="2"/>
      <c r="CH75" s="2"/>
      <c r="CI75" s="2"/>
      <c r="CJ75" s="2"/>
    </row>
    <row r="76" spans="1:88" ht="7.5" hidden="1" customHeight="1" x14ac:dyDescent="0.25">
      <c r="A76" s="17"/>
      <c r="B76" s="115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116"/>
      <c r="CF76" s="100"/>
    </row>
    <row r="77" spans="1:88" s="9" customFormat="1" ht="11.25" hidden="1" customHeight="1" x14ac:dyDescent="0.25">
      <c r="A77" s="17"/>
      <c r="B77" s="115"/>
      <c r="C77" s="117" t="s">
        <v>15</v>
      </c>
      <c r="D77" s="117"/>
      <c r="E77" s="117"/>
      <c r="F77" s="117"/>
      <c r="G77" s="117"/>
      <c r="H77" s="101" t="str">
        <f>" Spieler"</f>
        <v xml:space="preserve"> Spieler</v>
      </c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3"/>
      <c r="T77" s="117" t="s">
        <v>16</v>
      </c>
      <c r="U77" s="117"/>
      <c r="V77" s="117"/>
      <c r="W77" s="117"/>
      <c r="X77" s="117"/>
      <c r="Y77" s="73"/>
      <c r="Z77" s="118" t="s">
        <v>17</v>
      </c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 t="s">
        <v>18</v>
      </c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75" t="s">
        <v>19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 t="s">
        <v>20</v>
      </c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73"/>
      <c r="BS77" s="120" t="s">
        <v>21</v>
      </c>
      <c r="BT77" s="117"/>
      <c r="BU77" s="117"/>
      <c r="BV77" s="117"/>
      <c r="BW77" s="117"/>
      <c r="BX77" s="73" t="s">
        <v>22</v>
      </c>
      <c r="BY77" s="74"/>
      <c r="BZ77" s="74"/>
      <c r="CA77" s="96" t="s">
        <v>56</v>
      </c>
      <c r="CB77" s="74"/>
      <c r="CC77" s="74"/>
      <c r="CD77" s="75"/>
      <c r="CE77" s="116"/>
      <c r="CF77" s="100"/>
    </row>
    <row r="78" spans="1:88" ht="11.25" hidden="1" customHeight="1" x14ac:dyDescent="0.25">
      <c r="A78" s="17"/>
      <c r="B78" s="115"/>
      <c r="C78" s="105">
        <f t="shared" ref="C78:C84" si="14">RANK($BX78,$BX$78:$BX$84,0)</f>
        <v>1</v>
      </c>
      <c r="D78" s="105"/>
      <c r="E78" s="105"/>
      <c r="F78" s="105"/>
      <c r="G78" s="105"/>
      <c r="H78" s="168" t="str">
        <f>" " &amp; $M$8</f>
        <v xml:space="preserve"> Christoph</v>
      </c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05">
        <f>CG16+CG19+CG23+CG27+CG30+CG34+CG38+CG41+CG45+CG49+CG52+CG56</f>
        <v>12</v>
      </c>
      <c r="U78" s="105"/>
      <c r="V78" s="105"/>
      <c r="W78" s="105"/>
      <c r="X78" s="105"/>
      <c r="Y78" s="92"/>
      <c r="Z78" s="109">
        <f>CH16+CJ19+CH23+CJ27+CH30+CJ34+CJ38+CH41+CJ45+CH49+CJ52+CH56</f>
        <v>7</v>
      </c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>
        <f>CI16+CI19+CI23+CI27+CI30+CI34+CI38+CI41+CI45+CI49+CI52+CI56</f>
        <v>2</v>
      </c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95">
        <f>CJ16+CH19+CJ23+CH27+CJ30+CH34+CH38+CJ41+CH45+CJ49+CH52+CJ56</f>
        <v>3</v>
      </c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>
        <f>BR16+BZ19+BR23+BZ27+BR30+BZ34+BZ38+BR41+BZ45+BR49+BZ52+BR56</f>
        <v>19</v>
      </c>
      <c r="BH78" s="105"/>
      <c r="BI78" s="105"/>
      <c r="BJ78" s="105"/>
      <c r="BK78" s="92"/>
      <c r="BL78" s="95" t="s">
        <v>2</v>
      </c>
      <c r="BM78" s="92"/>
      <c r="BN78" s="95">
        <f>BZ16+BR19+BZ23+BR27+BZ30+BR34+BR38+BZ41+BR45+BZ49+BR52+BZ56</f>
        <v>11</v>
      </c>
      <c r="BO78" s="105"/>
      <c r="BP78" s="105"/>
      <c r="BQ78" s="105"/>
      <c r="BR78" s="92"/>
      <c r="BS78" s="104">
        <f t="shared" ref="BS78:BS84" si="15">BG78-BN78</f>
        <v>8</v>
      </c>
      <c r="BT78" s="105"/>
      <c r="BU78" s="105"/>
      <c r="BV78" s="105"/>
      <c r="BW78" s="105"/>
      <c r="BX78" s="92">
        <f>(Z78*3)+AK78</f>
        <v>23</v>
      </c>
      <c r="BY78" s="93"/>
      <c r="BZ78" s="93"/>
      <c r="CA78" s="94">
        <f>BX78+ROW()/1000</f>
        <v>23.077999999999999</v>
      </c>
      <c r="CB78" s="93"/>
      <c r="CC78" s="93"/>
      <c r="CD78" s="95"/>
      <c r="CE78" s="116"/>
      <c r="CF78" s="100"/>
      <c r="CG78" s="8"/>
      <c r="CH78" s="8"/>
      <c r="CI78" s="8"/>
      <c r="CJ78" s="8"/>
    </row>
    <row r="79" spans="1:88" ht="11.25" hidden="1" customHeight="1" x14ac:dyDescent="0.25">
      <c r="A79" s="17"/>
      <c r="B79" s="115"/>
      <c r="C79" s="105">
        <f t="shared" si="14"/>
        <v>3</v>
      </c>
      <c r="D79" s="105"/>
      <c r="E79" s="105"/>
      <c r="F79" s="105"/>
      <c r="G79" s="105"/>
      <c r="H79" s="168" t="str">
        <f>" " &amp; $W$8</f>
        <v xml:space="preserve"> Ratze</v>
      </c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05">
        <f>CG16+CG20+CG24+CG28+CG32+CG36+CG38+CG42+CG46+CG50+CG54+CG58</f>
        <v>12</v>
      </c>
      <c r="U79" s="105"/>
      <c r="V79" s="105"/>
      <c r="W79" s="105"/>
      <c r="X79" s="105"/>
      <c r="Y79" s="92"/>
      <c r="Z79" s="109">
        <f>CJ16+CH20+CJ24+CH28+CJ32+CH36+CH38+CJ42+CH46+CJ50+CH54+CJ58</f>
        <v>6</v>
      </c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>
        <f>CI16+CI20+CI24+CI28+CI32+CI36+CI38+CI42+CI46+CI50+CI54+CI58</f>
        <v>3</v>
      </c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95">
        <f>CH16+CJ20+CH24+CJ28+CH32+CJ36+CJ38+CH42+CJ46+CH50+CJ54+CH58</f>
        <v>3</v>
      </c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>
        <f>BZ16+BR20+BZ24+BR28+BZ32+BR36+BR38+BZ42+BR46+BZ50+BR54+BZ58</f>
        <v>17</v>
      </c>
      <c r="BH79" s="105"/>
      <c r="BI79" s="105"/>
      <c r="BJ79" s="105"/>
      <c r="BK79" s="92"/>
      <c r="BL79" s="95" t="s">
        <v>2</v>
      </c>
      <c r="BM79" s="92"/>
      <c r="BN79" s="95">
        <f>BR16+BZ20+BR24+BZ28+BR32+BZ36+BZ38+BR42+BZ46+BR50+BZ54+BR58</f>
        <v>10</v>
      </c>
      <c r="BO79" s="105"/>
      <c r="BP79" s="105"/>
      <c r="BQ79" s="105"/>
      <c r="BR79" s="92"/>
      <c r="BS79" s="104">
        <f t="shared" si="15"/>
        <v>7</v>
      </c>
      <c r="BT79" s="105"/>
      <c r="BU79" s="105"/>
      <c r="BV79" s="105"/>
      <c r="BW79" s="105"/>
      <c r="BX79" s="92">
        <f t="shared" ref="BX79:BX84" si="16">(Z79*3)+AK79</f>
        <v>21</v>
      </c>
      <c r="BY79" s="93"/>
      <c r="BZ79" s="93"/>
      <c r="CA79" s="94">
        <f t="shared" ref="CA79:CA84" si="17">BX79+ROW()/1000</f>
        <v>21.079000000000001</v>
      </c>
      <c r="CB79" s="93"/>
      <c r="CC79" s="93"/>
      <c r="CD79" s="95"/>
      <c r="CE79" s="116"/>
      <c r="CF79" s="100"/>
      <c r="CG79" s="8"/>
      <c r="CH79" s="8"/>
      <c r="CI79" s="8"/>
      <c r="CJ79" s="8"/>
    </row>
    <row r="80" spans="1:88" ht="11.25" hidden="1" customHeight="1" x14ac:dyDescent="0.25">
      <c r="A80" s="17"/>
      <c r="B80" s="115"/>
      <c r="C80" s="105">
        <f t="shared" si="14"/>
        <v>7</v>
      </c>
      <c r="D80" s="105"/>
      <c r="E80" s="105"/>
      <c r="F80" s="105"/>
      <c r="G80" s="105"/>
      <c r="H80" s="168" t="str">
        <f>" " &amp; $AG$8</f>
        <v xml:space="preserve"> Basti</v>
      </c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05">
        <f>CG17+CG20+CG23+CG26+CG31+CG35+CG39+CG42+CG45+CG48+CG53+CG57</f>
        <v>12</v>
      </c>
      <c r="U80" s="105"/>
      <c r="V80" s="105"/>
      <c r="W80" s="105"/>
      <c r="X80" s="105"/>
      <c r="Y80" s="92"/>
      <c r="Z80" s="109">
        <f>CH17+CJ20+CJ23+CH26+CJ31+CH35+CH42+CH45+CJ48+CH53+CJ57</f>
        <v>0</v>
      </c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>
        <f>CI17+CI20+CI23+CI26+CI31+CI35+CI39+CI42+CI45+CI48+CI53+CI57</f>
        <v>2</v>
      </c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95">
        <f>CJ17+CH20+CH23+CJ26+CH31+CJ35+CH39+CJ42+CJ45+CH48+CJ53+CH57</f>
        <v>10</v>
      </c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>
        <f>BR17+BZ20+BZ23+BR26+BZ31+BR35+BZ39+BR42+BR45+BZ48+BR53+BZ57</f>
        <v>5</v>
      </c>
      <c r="BH80" s="105"/>
      <c r="BI80" s="105"/>
      <c r="BJ80" s="105"/>
      <c r="BK80" s="92"/>
      <c r="BL80" s="95" t="s">
        <v>2</v>
      </c>
      <c r="BM80" s="92"/>
      <c r="BN80" s="95">
        <f>BZ17+BR20+BR23+BZ26+BR31+BZ35+BR39+BZ42+BZ45+BR48+BZ53+BR57</f>
        <v>29</v>
      </c>
      <c r="BO80" s="105"/>
      <c r="BP80" s="105"/>
      <c r="BQ80" s="105"/>
      <c r="BR80" s="92"/>
      <c r="BS80" s="104">
        <f t="shared" si="15"/>
        <v>-24</v>
      </c>
      <c r="BT80" s="105"/>
      <c r="BU80" s="105"/>
      <c r="BV80" s="105"/>
      <c r="BW80" s="105"/>
      <c r="BX80" s="92">
        <f t="shared" si="16"/>
        <v>2</v>
      </c>
      <c r="BY80" s="93"/>
      <c r="BZ80" s="93"/>
      <c r="CA80" s="94">
        <f t="shared" si="17"/>
        <v>2.08</v>
      </c>
      <c r="CB80" s="93"/>
      <c r="CC80" s="93"/>
      <c r="CD80" s="95"/>
      <c r="CE80" s="116"/>
      <c r="CF80" s="100"/>
      <c r="CG80" s="8"/>
      <c r="CH80" s="8"/>
      <c r="CI80" s="8"/>
      <c r="CJ80" s="8"/>
    </row>
    <row r="81" spans="1:88" ht="11.25" hidden="1" customHeight="1" x14ac:dyDescent="0.25">
      <c r="A81" s="17"/>
      <c r="B81" s="115"/>
      <c r="C81" s="105">
        <f t="shared" si="14"/>
        <v>2</v>
      </c>
      <c r="D81" s="105"/>
      <c r="E81" s="105"/>
      <c r="F81" s="105"/>
      <c r="G81" s="105"/>
      <c r="H81" s="168" t="str">
        <f>" " &amp; $AQ$8</f>
        <v xml:space="preserve"> Patrick</v>
      </c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05">
        <f>CG17+CG21+CG24+CG27+CG29+CG33+CG39+CG43+CG46+CG49+CG51+CG55</f>
        <v>12</v>
      </c>
      <c r="U81" s="105"/>
      <c r="V81" s="105"/>
      <c r="W81" s="105"/>
      <c r="X81" s="105"/>
      <c r="Y81" s="92"/>
      <c r="Z81" s="109">
        <f>CJ17+CH21+CH24+CH27+CJ29+CH33+CH39+CJ43+CJ46+CJ49+CH51+CJ55</f>
        <v>7</v>
      </c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>
        <f>CI17+CI21+CI24+CI27+CI29+CI33+CI39+CI43+CI46+CI49+CI51+CI55</f>
        <v>1</v>
      </c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95">
        <f>CH17+CJ21+CJ24+CJ27+CH29+CJ33+CJ39+CH43+CH46+CH49+CJ51+CH55</f>
        <v>4</v>
      </c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>
        <f>BZ17+BR21+BR24+BR27+BZ29+BR33+BR39+BZ43+BZ46+BZ49+BR51+BZ55</f>
        <v>18</v>
      </c>
      <c r="BH81" s="105"/>
      <c r="BI81" s="105"/>
      <c r="BJ81" s="105"/>
      <c r="BK81" s="92"/>
      <c r="BL81" s="95" t="s">
        <v>2</v>
      </c>
      <c r="BM81" s="92"/>
      <c r="BN81" s="95">
        <f>BR17+BZ21+BZ24+BZ27+BR29+BZ33+BZ39+BR43+BR46+BR49+BZ51+BR55</f>
        <v>14</v>
      </c>
      <c r="BO81" s="105"/>
      <c r="BP81" s="105"/>
      <c r="BQ81" s="105"/>
      <c r="BR81" s="92"/>
      <c r="BS81" s="104">
        <f t="shared" si="15"/>
        <v>4</v>
      </c>
      <c r="BT81" s="105"/>
      <c r="BU81" s="105"/>
      <c r="BV81" s="105"/>
      <c r="BW81" s="105"/>
      <c r="BX81" s="92">
        <f t="shared" si="16"/>
        <v>22</v>
      </c>
      <c r="BY81" s="93"/>
      <c r="BZ81" s="93"/>
      <c r="CA81" s="94">
        <f t="shared" si="17"/>
        <v>22.081</v>
      </c>
      <c r="CB81" s="93"/>
      <c r="CC81" s="93"/>
      <c r="CD81" s="95"/>
      <c r="CE81" s="116"/>
      <c r="CF81" s="100"/>
      <c r="CG81" s="8"/>
      <c r="CH81" s="8"/>
      <c r="CI81" s="8"/>
      <c r="CJ81" s="8"/>
    </row>
    <row r="82" spans="1:88" ht="11.25" hidden="1" customHeight="1" x14ac:dyDescent="0.25">
      <c r="A82" s="17"/>
      <c r="B82" s="115"/>
      <c r="C82" s="105">
        <f t="shared" si="14"/>
        <v>5</v>
      </c>
      <c r="D82" s="105"/>
      <c r="E82" s="105"/>
      <c r="F82" s="105"/>
      <c r="G82" s="105"/>
      <c r="H82" s="168" t="str">
        <f>" " &amp; $BA$8</f>
        <v xml:space="preserve"> Schmiddi</v>
      </c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05">
        <f>CG18+CG21+CG25+CG28+CG31+CG34+CG40+CG43+CG47+CG50+CG53+CG56</f>
        <v>12</v>
      </c>
      <c r="U82" s="105"/>
      <c r="V82" s="105"/>
      <c r="W82" s="105"/>
      <c r="X82" s="105"/>
      <c r="Y82" s="92"/>
      <c r="Z82" s="109">
        <f>CH18+CJ21+CH25+CJ28+CH31+CH34+CJ40+CH43+CJ47+CH50+CJ53+CJ56</f>
        <v>5</v>
      </c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>
        <f>CI18+CI21+CI25+CI28+CI31+CI34+CI40+CI43+CI47+CI50+CI53+CI56</f>
        <v>1</v>
      </c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95">
        <f>CJ18+CH21+CJ25+CH28+CJ31+CJ34+CH40+CJ43+CH47+CJ50+CH53+CH56</f>
        <v>6</v>
      </c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>
        <f>BR18+BZ21+BR25+BZ28+BR31+BR34+BZ40+BR43+BZ47+BR50+BZ53+BZ56</f>
        <v>19</v>
      </c>
      <c r="BH82" s="105"/>
      <c r="BI82" s="105"/>
      <c r="BJ82" s="105"/>
      <c r="BK82" s="92"/>
      <c r="BL82" s="95" t="s">
        <v>2</v>
      </c>
      <c r="BM82" s="92"/>
      <c r="BN82" s="95">
        <f>BZ18+BR21+BZ25+BR28+BZ31+BZ34+BR40+BZ43+BR47+BZ50+BR53+BR56</f>
        <v>22</v>
      </c>
      <c r="BO82" s="105"/>
      <c r="BP82" s="105"/>
      <c r="BQ82" s="105"/>
      <c r="BR82" s="92"/>
      <c r="BS82" s="104">
        <f t="shared" si="15"/>
        <v>-3</v>
      </c>
      <c r="BT82" s="105"/>
      <c r="BU82" s="105"/>
      <c r="BV82" s="105"/>
      <c r="BW82" s="105"/>
      <c r="BX82" s="92">
        <f t="shared" si="16"/>
        <v>16</v>
      </c>
      <c r="BY82" s="93"/>
      <c r="BZ82" s="93"/>
      <c r="CA82" s="94">
        <f t="shared" si="17"/>
        <v>16.082000000000001</v>
      </c>
      <c r="CB82" s="93"/>
      <c r="CC82" s="93"/>
      <c r="CD82" s="95"/>
      <c r="CE82" s="116"/>
      <c r="CF82" s="100"/>
      <c r="CG82" s="8"/>
      <c r="CH82" s="8"/>
      <c r="CI82" s="8"/>
      <c r="CJ82" s="8"/>
    </row>
    <row r="83" spans="1:88" ht="11.25" hidden="1" customHeight="1" x14ac:dyDescent="0.25">
      <c r="A83" s="17"/>
      <c r="B83" s="115"/>
      <c r="C83" s="105">
        <f t="shared" si="14"/>
        <v>4</v>
      </c>
      <c r="D83" s="105"/>
      <c r="E83" s="105"/>
      <c r="F83" s="105"/>
      <c r="G83" s="105"/>
      <c r="H83" s="168" t="str">
        <f>" " &amp; $BK$8</f>
        <v xml:space="preserve"> Jule</v>
      </c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05">
        <f>CG18+CG22+CG26+CG30+CG33+CG36+CG40+CG44+CG48+CG52+CG55+CG58</f>
        <v>12</v>
      </c>
      <c r="U83" s="105"/>
      <c r="V83" s="105"/>
      <c r="W83" s="105"/>
      <c r="X83" s="105"/>
      <c r="Y83" s="92"/>
      <c r="Z83" s="109">
        <f>CJ18+CH22+CJ26+CJ30+CJ33+CJ36+CH40+CJ44+CH48+CH52+CH55+CH58</f>
        <v>6</v>
      </c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>
        <f>CI18+CI22+CI26+CI30+CI33+CI36+CI40+CI44+CI48+CI52+CI55+CI58</f>
        <v>2</v>
      </c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95">
        <f>CH18+CJ22+CH26+CH30+CH33+CH36+CJ40+CH44+CJ48+CJ52+CJ55+CJ58</f>
        <v>4</v>
      </c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>
        <f>BZ18+BR22+BZ26+BZ30+BZ33+BZ36+BR40+BZ44+BR48+BR52+BR55+BR58</f>
        <v>19</v>
      </c>
      <c r="BH83" s="105"/>
      <c r="BI83" s="105"/>
      <c r="BJ83" s="105"/>
      <c r="BK83" s="92"/>
      <c r="BL83" s="95" t="s">
        <v>2</v>
      </c>
      <c r="BM83" s="92"/>
      <c r="BN83" s="95">
        <f>BR18+BZ22+BR26+BR30+BR33+BR36+BZ40+BR44+BZ48+BZ52+BZ55+BZ58</f>
        <v>13</v>
      </c>
      <c r="BO83" s="105"/>
      <c r="BP83" s="105"/>
      <c r="BQ83" s="105"/>
      <c r="BR83" s="92"/>
      <c r="BS83" s="104">
        <f t="shared" si="15"/>
        <v>6</v>
      </c>
      <c r="BT83" s="105"/>
      <c r="BU83" s="105"/>
      <c r="BV83" s="105"/>
      <c r="BW83" s="105"/>
      <c r="BX83" s="92">
        <f t="shared" si="16"/>
        <v>20</v>
      </c>
      <c r="BY83" s="93"/>
      <c r="BZ83" s="93"/>
      <c r="CA83" s="94">
        <f t="shared" si="17"/>
        <v>20.082999999999998</v>
      </c>
      <c r="CB83" s="93"/>
      <c r="CC83" s="93"/>
      <c r="CD83" s="95"/>
      <c r="CE83" s="116"/>
      <c r="CF83" s="100"/>
      <c r="CG83" s="8"/>
      <c r="CH83" s="8"/>
      <c r="CI83" s="8"/>
      <c r="CJ83" s="8"/>
    </row>
    <row r="84" spans="1:88" ht="11.25" hidden="1" customHeight="1" x14ac:dyDescent="0.25">
      <c r="A84" s="17"/>
      <c r="B84" s="115"/>
      <c r="C84" s="105">
        <f t="shared" si="14"/>
        <v>5</v>
      </c>
      <c r="D84" s="105"/>
      <c r="E84" s="105"/>
      <c r="F84" s="105"/>
      <c r="G84" s="105"/>
      <c r="H84" s="168" t="str">
        <f>" " &amp; $BU$8</f>
        <v xml:space="preserve"> Markus</v>
      </c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05">
        <f>CG19+CG22+CG25+CG29+CG32+CG35+CG41+CG44+CG47+CG51+CG54+CG57</f>
        <v>12</v>
      </c>
      <c r="U84" s="105"/>
      <c r="V84" s="105"/>
      <c r="W84" s="105"/>
      <c r="X84" s="105"/>
      <c r="Y84" s="92"/>
      <c r="Z84" s="109">
        <f>CH19+CJ22+CJ25+CH29+CH32+CJ35+CJ41+CH44+CH47+CJ51+CJ54+CH57</f>
        <v>5</v>
      </c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>
        <f>CI19+CI22+CI25+CI29+CI32+CI35+CI41+CI44+CI47+CI51+CI54+CI57</f>
        <v>1</v>
      </c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95">
        <f>CJ19+CH22+CH25+CJ29+CJ32+CH35+CH41+CJ44+CJ47+CH51+CH54+CJ57</f>
        <v>6</v>
      </c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>
        <f>BR19+BZ22+BZ25+BR29+BR32+BZ35+BZ41+BR44+BR47+BZ51+BZ54+BR57</f>
        <v>17</v>
      </c>
      <c r="BH84" s="105"/>
      <c r="BI84" s="105"/>
      <c r="BJ84" s="105"/>
      <c r="BK84" s="92"/>
      <c r="BL84" s="95" t="s">
        <v>2</v>
      </c>
      <c r="BM84" s="92"/>
      <c r="BN84" s="95">
        <f>BZ19+BR22+BR25+BZ29+BZ32+BR35+BR41+BZ44+BZ47+BR51+BR54+BZ57</f>
        <v>15</v>
      </c>
      <c r="BO84" s="105"/>
      <c r="BP84" s="105"/>
      <c r="BQ84" s="105"/>
      <c r="BR84" s="92"/>
      <c r="BS84" s="104">
        <f t="shared" si="15"/>
        <v>2</v>
      </c>
      <c r="BT84" s="105"/>
      <c r="BU84" s="105"/>
      <c r="BV84" s="105"/>
      <c r="BW84" s="105"/>
      <c r="BX84" s="92">
        <f t="shared" si="16"/>
        <v>16</v>
      </c>
      <c r="BY84" s="93"/>
      <c r="BZ84" s="93"/>
      <c r="CA84" s="94">
        <f t="shared" si="17"/>
        <v>16.084</v>
      </c>
      <c r="CB84" s="93"/>
      <c r="CC84" s="93"/>
      <c r="CD84" s="95"/>
      <c r="CE84" s="116"/>
      <c r="CF84" s="100"/>
      <c r="CG84" s="8"/>
      <c r="CH84" s="8"/>
      <c r="CI84" s="8"/>
      <c r="CJ84" s="8"/>
    </row>
    <row r="85" spans="1:88" ht="7.5" hidden="1" customHeight="1" x14ac:dyDescent="0.25">
      <c r="A85" s="17"/>
      <c r="B85" s="97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9"/>
      <c r="CF85" s="100"/>
      <c r="CG85" s="8"/>
      <c r="CH85" s="8"/>
      <c r="CI85" s="8"/>
      <c r="CJ85" s="8"/>
    </row>
    <row r="86" spans="1:88" ht="11.25" customHeight="1" x14ac:dyDescent="0.25">
      <c r="A86" s="17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00"/>
    </row>
    <row r="87" spans="1:88" ht="7.5" customHeight="1" x14ac:dyDescent="0.25">
      <c r="A87" s="17"/>
      <c r="B87" s="113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4"/>
      <c r="CF87" s="100"/>
    </row>
    <row r="88" spans="1:88" s="13" customFormat="1" ht="15" customHeight="1" x14ac:dyDescent="0.25">
      <c r="A88" s="17"/>
      <c r="B88" s="115"/>
      <c r="C88" s="86" t="s">
        <v>14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8"/>
      <c r="CE88" s="116"/>
      <c r="CF88" s="100"/>
      <c r="CG88" s="2"/>
      <c r="CH88" s="2"/>
      <c r="CI88" s="2"/>
      <c r="CJ88" s="2"/>
    </row>
    <row r="89" spans="1:88" ht="7.5" customHeight="1" x14ac:dyDescent="0.25">
      <c r="A89" s="17"/>
      <c r="B89" s="115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116"/>
      <c r="CF89" s="100"/>
    </row>
    <row r="90" spans="1:88" s="9" customFormat="1" ht="11.25" customHeight="1" x14ac:dyDescent="0.25">
      <c r="A90" s="17"/>
      <c r="B90" s="115"/>
      <c r="C90" s="117" t="s">
        <v>15</v>
      </c>
      <c r="D90" s="117"/>
      <c r="E90" s="117"/>
      <c r="F90" s="117"/>
      <c r="G90" s="117"/>
      <c r="H90" s="101" t="str">
        <f>" Spieler"</f>
        <v xml:space="preserve"> Spieler</v>
      </c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3"/>
      <c r="T90" s="117" t="s">
        <v>16</v>
      </c>
      <c r="U90" s="117"/>
      <c r="V90" s="117"/>
      <c r="W90" s="117"/>
      <c r="X90" s="117"/>
      <c r="Y90" s="73"/>
      <c r="Z90" s="118" t="s">
        <v>17</v>
      </c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 t="s">
        <v>18</v>
      </c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75" t="s">
        <v>19</v>
      </c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 t="s">
        <v>20</v>
      </c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73"/>
      <c r="BS90" s="120" t="s">
        <v>21</v>
      </c>
      <c r="BT90" s="117"/>
      <c r="BU90" s="117"/>
      <c r="BV90" s="117"/>
      <c r="BW90" s="117"/>
      <c r="BX90" s="117" t="s">
        <v>22</v>
      </c>
      <c r="BY90" s="117"/>
      <c r="BZ90" s="117"/>
      <c r="CA90" s="117"/>
      <c r="CB90" s="117"/>
      <c r="CC90" s="117"/>
      <c r="CD90" s="117"/>
      <c r="CE90" s="116"/>
      <c r="CF90" s="100"/>
    </row>
    <row r="91" spans="1:88" ht="11.25" customHeight="1" x14ac:dyDescent="0.25">
      <c r="A91" s="17"/>
      <c r="B91" s="115"/>
      <c r="C91" s="105">
        <f t="shared" ref="C91:C97" si="18">INDEX($C$78:$C$84,MATCH(LARGE($CA$78:$CA$84,ROW(A1)),$CA$78:$CA$84,0),1)</f>
        <v>1</v>
      </c>
      <c r="D91" s="105"/>
      <c r="E91" s="105"/>
      <c r="F91" s="105"/>
      <c r="G91" s="105"/>
      <c r="H91" s="106" t="str">
        <f t="shared" ref="H91:H97" si="19">" " &amp; INDEX($H$78:$H$84,MATCH(LARGE($CA$78:$CA$84,ROW(A1)),$CA$78:$CA$84,0),1)</f>
        <v xml:space="preserve">  Christoph</v>
      </c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8"/>
      <c r="T91" s="105">
        <f t="shared" ref="T91:T97" si="20">INDEX($T$78:$T$84,MATCH(LARGE($CA$78:$CA$84,ROW(A1)),$CA$78:$CA$84,0),1)</f>
        <v>12</v>
      </c>
      <c r="U91" s="105"/>
      <c r="V91" s="105"/>
      <c r="W91" s="105"/>
      <c r="X91" s="105"/>
      <c r="Y91" s="92"/>
      <c r="Z91" s="109">
        <f t="shared" ref="Z91:Z97" si="21">INDEX($Z$78:$Z$84,MATCH(LARGE($CA$78:$CA$84,ROW(A1)),$CA$78:$CA$84,0),1)</f>
        <v>7</v>
      </c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>
        <f t="shared" ref="AK91:AK97" si="22">INDEX($AK$78:$AK$84,MATCH(LARGE($CA$78:$CA$84,ROW(A1)),$CA$78:$CA$84,0),1)</f>
        <v>2</v>
      </c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95">
        <f t="shared" ref="AV91:AV97" si="23">INDEX($AV$78:$AV$84,MATCH(LARGE($CA$78:$CA$84,ROW(A1)),$CA$78:$CA$84,0),1)</f>
        <v>3</v>
      </c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>
        <f t="shared" ref="BG91:BG97" si="24">INDEX($BG$78:$BG$84,MATCH(LARGE($CA$78:$CA$84,ROW(A1)),$CA$78:$CA$84,0),1)</f>
        <v>19</v>
      </c>
      <c r="BH91" s="105"/>
      <c r="BI91" s="105"/>
      <c r="BJ91" s="105"/>
      <c r="BK91" s="92"/>
      <c r="BL91" s="95" t="s">
        <v>2</v>
      </c>
      <c r="BM91" s="92"/>
      <c r="BN91" s="95">
        <f t="shared" ref="BN91:BN97" si="25">INDEX($BN$78:$BN$84,MATCH(LARGE($CA$78:$CA$84,ROW(A1)),$CA$78:$CA$84,0),1)</f>
        <v>11</v>
      </c>
      <c r="BO91" s="105"/>
      <c r="BP91" s="105"/>
      <c r="BQ91" s="105"/>
      <c r="BR91" s="92"/>
      <c r="BS91" s="104">
        <f t="shared" ref="BS91:BS97" si="26">INDEX($BS$78:$BS$84,MATCH(LARGE($CA$78:$CA$84,ROW(A1)),$CA$78:$CA$84,0),1)</f>
        <v>8</v>
      </c>
      <c r="BT91" s="105"/>
      <c r="BU91" s="105"/>
      <c r="BV91" s="105"/>
      <c r="BW91" s="105"/>
      <c r="BX91" s="105">
        <f>INDEX($BX$78:$BX$84,MATCH(LARGE($CA$78:$CA$84,ROW(A1)),$CA$78:$CA$84,0),1)</f>
        <v>23</v>
      </c>
      <c r="BY91" s="105"/>
      <c r="BZ91" s="105"/>
      <c r="CA91" s="105"/>
      <c r="CB91" s="105"/>
      <c r="CC91" s="105"/>
      <c r="CD91" s="105"/>
      <c r="CE91" s="116"/>
      <c r="CF91" s="100"/>
      <c r="CG91" s="8"/>
      <c r="CH91" s="8"/>
      <c r="CI91" s="8"/>
      <c r="CJ91" s="8"/>
    </row>
    <row r="92" spans="1:88" ht="11.25" customHeight="1" x14ac:dyDescent="0.25">
      <c r="A92" s="17"/>
      <c r="B92" s="115"/>
      <c r="C92" s="105">
        <f t="shared" si="18"/>
        <v>2</v>
      </c>
      <c r="D92" s="105"/>
      <c r="E92" s="105"/>
      <c r="F92" s="105"/>
      <c r="G92" s="105"/>
      <c r="H92" s="106" t="str">
        <f t="shared" si="19"/>
        <v xml:space="preserve">  Patrick</v>
      </c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8"/>
      <c r="T92" s="105">
        <f t="shared" si="20"/>
        <v>12</v>
      </c>
      <c r="U92" s="105"/>
      <c r="V92" s="105"/>
      <c r="W92" s="105"/>
      <c r="X92" s="105"/>
      <c r="Y92" s="92"/>
      <c r="Z92" s="109">
        <f t="shared" si="21"/>
        <v>7</v>
      </c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>
        <f t="shared" si="22"/>
        <v>1</v>
      </c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95">
        <f t="shared" si="23"/>
        <v>4</v>
      </c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>
        <f t="shared" si="24"/>
        <v>18</v>
      </c>
      <c r="BH92" s="105"/>
      <c r="BI92" s="105"/>
      <c r="BJ92" s="105"/>
      <c r="BK92" s="92"/>
      <c r="BL92" s="95" t="s">
        <v>2</v>
      </c>
      <c r="BM92" s="92"/>
      <c r="BN92" s="95">
        <f t="shared" si="25"/>
        <v>14</v>
      </c>
      <c r="BO92" s="105"/>
      <c r="BP92" s="105"/>
      <c r="BQ92" s="105"/>
      <c r="BR92" s="92"/>
      <c r="BS92" s="104">
        <f t="shared" si="26"/>
        <v>4</v>
      </c>
      <c r="BT92" s="105"/>
      <c r="BU92" s="105"/>
      <c r="BV92" s="105"/>
      <c r="BW92" s="105"/>
      <c r="BX92" s="105">
        <f t="shared" ref="BX92:BX97" si="27">IF($C92="","",INDEX(BX$78:BX$84,MATCH($C92,$C$78:$C$84,0)))</f>
        <v>22</v>
      </c>
      <c r="BY92" s="105"/>
      <c r="BZ92" s="105"/>
      <c r="CA92" s="105"/>
      <c r="CB92" s="105"/>
      <c r="CC92" s="105"/>
      <c r="CD92" s="105"/>
      <c r="CE92" s="116"/>
      <c r="CF92" s="100"/>
      <c r="CG92" s="8"/>
      <c r="CH92" s="8"/>
      <c r="CI92" s="8"/>
      <c r="CJ92" s="8"/>
    </row>
    <row r="93" spans="1:88" ht="11.25" customHeight="1" x14ac:dyDescent="0.25">
      <c r="A93" s="17"/>
      <c r="B93" s="115"/>
      <c r="C93" s="105">
        <f t="shared" si="18"/>
        <v>3</v>
      </c>
      <c r="D93" s="105"/>
      <c r="E93" s="105"/>
      <c r="F93" s="105"/>
      <c r="G93" s="105"/>
      <c r="H93" s="106" t="str">
        <f t="shared" si="19"/>
        <v xml:space="preserve">  Ratze</v>
      </c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8"/>
      <c r="T93" s="105">
        <f t="shared" si="20"/>
        <v>12</v>
      </c>
      <c r="U93" s="105"/>
      <c r="V93" s="105"/>
      <c r="W93" s="105"/>
      <c r="X93" s="105"/>
      <c r="Y93" s="92"/>
      <c r="Z93" s="109">
        <f t="shared" si="21"/>
        <v>6</v>
      </c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>
        <f t="shared" si="22"/>
        <v>3</v>
      </c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95">
        <f t="shared" si="23"/>
        <v>3</v>
      </c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>
        <f t="shared" si="24"/>
        <v>17</v>
      </c>
      <c r="BH93" s="105"/>
      <c r="BI93" s="105"/>
      <c r="BJ93" s="105"/>
      <c r="BK93" s="92"/>
      <c r="BL93" s="95" t="s">
        <v>2</v>
      </c>
      <c r="BM93" s="92"/>
      <c r="BN93" s="95">
        <f t="shared" si="25"/>
        <v>10</v>
      </c>
      <c r="BO93" s="105"/>
      <c r="BP93" s="105"/>
      <c r="BQ93" s="105"/>
      <c r="BR93" s="92"/>
      <c r="BS93" s="104">
        <f t="shared" si="26"/>
        <v>7</v>
      </c>
      <c r="BT93" s="105"/>
      <c r="BU93" s="105"/>
      <c r="BV93" s="105"/>
      <c r="BW93" s="105"/>
      <c r="BX93" s="105">
        <f t="shared" si="27"/>
        <v>21</v>
      </c>
      <c r="BY93" s="105"/>
      <c r="BZ93" s="105"/>
      <c r="CA93" s="105"/>
      <c r="CB93" s="105"/>
      <c r="CC93" s="105"/>
      <c r="CD93" s="105"/>
      <c r="CE93" s="116"/>
      <c r="CF93" s="100"/>
      <c r="CG93" s="8"/>
      <c r="CH93" s="8"/>
      <c r="CI93" s="8"/>
      <c r="CJ93" s="8"/>
    </row>
    <row r="94" spans="1:88" ht="11.25" customHeight="1" x14ac:dyDescent="0.25">
      <c r="A94" s="17"/>
      <c r="B94" s="115"/>
      <c r="C94" s="105">
        <f t="shared" si="18"/>
        <v>4</v>
      </c>
      <c r="D94" s="105"/>
      <c r="E94" s="105"/>
      <c r="F94" s="105"/>
      <c r="G94" s="105"/>
      <c r="H94" s="106" t="str">
        <f t="shared" si="19"/>
        <v xml:space="preserve">  Jule</v>
      </c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8"/>
      <c r="T94" s="105">
        <f t="shared" si="20"/>
        <v>12</v>
      </c>
      <c r="U94" s="105"/>
      <c r="V94" s="105"/>
      <c r="W94" s="105"/>
      <c r="X94" s="105"/>
      <c r="Y94" s="92"/>
      <c r="Z94" s="109">
        <f t="shared" si="21"/>
        <v>6</v>
      </c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>
        <f t="shared" si="22"/>
        <v>2</v>
      </c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95">
        <f t="shared" si="23"/>
        <v>4</v>
      </c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>
        <f t="shared" si="24"/>
        <v>19</v>
      </c>
      <c r="BH94" s="105"/>
      <c r="BI94" s="105"/>
      <c r="BJ94" s="105"/>
      <c r="BK94" s="92"/>
      <c r="BL94" s="95" t="s">
        <v>2</v>
      </c>
      <c r="BM94" s="92"/>
      <c r="BN94" s="95">
        <f t="shared" si="25"/>
        <v>13</v>
      </c>
      <c r="BO94" s="105"/>
      <c r="BP94" s="105"/>
      <c r="BQ94" s="105"/>
      <c r="BR94" s="92"/>
      <c r="BS94" s="104">
        <f t="shared" si="26"/>
        <v>6</v>
      </c>
      <c r="BT94" s="105"/>
      <c r="BU94" s="105"/>
      <c r="BV94" s="105"/>
      <c r="BW94" s="105"/>
      <c r="BX94" s="105">
        <f t="shared" si="27"/>
        <v>20</v>
      </c>
      <c r="BY94" s="105"/>
      <c r="BZ94" s="105"/>
      <c r="CA94" s="105"/>
      <c r="CB94" s="105"/>
      <c r="CC94" s="105"/>
      <c r="CD94" s="105"/>
      <c r="CE94" s="116"/>
      <c r="CF94" s="100"/>
      <c r="CG94" s="8"/>
      <c r="CH94" s="8"/>
      <c r="CI94" s="8"/>
      <c r="CJ94" s="8"/>
    </row>
    <row r="95" spans="1:88" ht="11.25" customHeight="1" x14ac:dyDescent="0.25">
      <c r="A95" s="17"/>
      <c r="B95" s="115"/>
      <c r="C95" s="105">
        <f t="shared" si="18"/>
        <v>5</v>
      </c>
      <c r="D95" s="105"/>
      <c r="E95" s="105"/>
      <c r="F95" s="105"/>
      <c r="G95" s="105"/>
      <c r="H95" s="106" t="str">
        <f t="shared" si="19"/>
        <v xml:space="preserve">  Markus</v>
      </c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8"/>
      <c r="T95" s="105">
        <f t="shared" si="20"/>
        <v>12</v>
      </c>
      <c r="U95" s="105"/>
      <c r="V95" s="105"/>
      <c r="W95" s="105"/>
      <c r="X95" s="105"/>
      <c r="Y95" s="92"/>
      <c r="Z95" s="109">
        <f t="shared" si="21"/>
        <v>5</v>
      </c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>
        <f t="shared" si="22"/>
        <v>1</v>
      </c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95">
        <f t="shared" si="23"/>
        <v>6</v>
      </c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>
        <f t="shared" si="24"/>
        <v>17</v>
      </c>
      <c r="BH95" s="105"/>
      <c r="BI95" s="105"/>
      <c r="BJ95" s="105"/>
      <c r="BK95" s="92"/>
      <c r="BL95" s="95" t="s">
        <v>2</v>
      </c>
      <c r="BM95" s="92"/>
      <c r="BN95" s="95">
        <f t="shared" si="25"/>
        <v>15</v>
      </c>
      <c r="BO95" s="105"/>
      <c r="BP95" s="105"/>
      <c r="BQ95" s="105"/>
      <c r="BR95" s="92"/>
      <c r="BS95" s="104">
        <f t="shared" si="26"/>
        <v>2</v>
      </c>
      <c r="BT95" s="105"/>
      <c r="BU95" s="105"/>
      <c r="BV95" s="105"/>
      <c r="BW95" s="105"/>
      <c r="BX95" s="105">
        <f t="shared" si="27"/>
        <v>16</v>
      </c>
      <c r="BY95" s="105"/>
      <c r="BZ95" s="105"/>
      <c r="CA95" s="105"/>
      <c r="CB95" s="105"/>
      <c r="CC95" s="105"/>
      <c r="CD95" s="105"/>
      <c r="CE95" s="116"/>
      <c r="CF95" s="100"/>
      <c r="CG95" s="8"/>
      <c r="CH95" s="8"/>
      <c r="CI95" s="8"/>
      <c r="CJ95" s="8"/>
    </row>
    <row r="96" spans="1:88" ht="11.25" customHeight="1" x14ac:dyDescent="0.25">
      <c r="A96" s="17"/>
      <c r="B96" s="115"/>
      <c r="C96" s="105">
        <f t="shared" si="18"/>
        <v>5</v>
      </c>
      <c r="D96" s="105"/>
      <c r="E96" s="105"/>
      <c r="F96" s="105"/>
      <c r="G96" s="105"/>
      <c r="H96" s="106" t="str">
        <f t="shared" si="19"/>
        <v xml:space="preserve">  Schmiddi</v>
      </c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8"/>
      <c r="T96" s="105">
        <f t="shared" si="20"/>
        <v>12</v>
      </c>
      <c r="U96" s="105"/>
      <c r="V96" s="105"/>
      <c r="W96" s="105"/>
      <c r="X96" s="105"/>
      <c r="Y96" s="92"/>
      <c r="Z96" s="109">
        <f t="shared" si="21"/>
        <v>5</v>
      </c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>
        <f t="shared" si="22"/>
        <v>1</v>
      </c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95">
        <f t="shared" si="23"/>
        <v>6</v>
      </c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>
        <f t="shared" si="24"/>
        <v>19</v>
      </c>
      <c r="BH96" s="105"/>
      <c r="BI96" s="105"/>
      <c r="BJ96" s="105"/>
      <c r="BK96" s="92"/>
      <c r="BL96" s="95" t="s">
        <v>2</v>
      </c>
      <c r="BM96" s="92"/>
      <c r="BN96" s="95">
        <f t="shared" si="25"/>
        <v>22</v>
      </c>
      <c r="BO96" s="105"/>
      <c r="BP96" s="105"/>
      <c r="BQ96" s="105"/>
      <c r="BR96" s="92"/>
      <c r="BS96" s="104">
        <f t="shared" si="26"/>
        <v>-3</v>
      </c>
      <c r="BT96" s="105"/>
      <c r="BU96" s="105"/>
      <c r="BV96" s="105"/>
      <c r="BW96" s="105"/>
      <c r="BX96" s="105">
        <f t="shared" si="27"/>
        <v>16</v>
      </c>
      <c r="BY96" s="105"/>
      <c r="BZ96" s="105"/>
      <c r="CA96" s="105"/>
      <c r="CB96" s="105"/>
      <c r="CC96" s="105"/>
      <c r="CD96" s="105"/>
      <c r="CE96" s="116"/>
      <c r="CF96" s="100"/>
      <c r="CG96" s="8"/>
      <c r="CH96" s="8"/>
      <c r="CI96" s="8"/>
      <c r="CJ96" s="8"/>
    </row>
    <row r="97" spans="1:88" ht="11.25" customHeight="1" x14ac:dyDescent="0.25">
      <c r="A97" s="17"/>
      <c r="B97" s="115"/>
      <c r="C97" s="105">
        <f t="shared" si="18"/>
        <v>7</v>
      </c>
      <c r="D97" s="105"/>
      <c r="E97" s="105"/>
      <c r="F97" s="105"/>
      <c r="G97" s="105"/>
      <c r="H97" s="106" t="str">
        <f t="shared" si="19"/>
        <v xml:space="preserve">  Basti</v>
      </c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8"/>
      <c r="T97" s="105">
        <f t="shared" si="20"/>
        <v>12</v>
      </c>
      <c r="U97" s="105"/>
      <c r="V97" s="105"/>
      <c r="W97" s="105"/>
      <c r="X97" s="105"/>
      <c r="Y97" s="92"/>
      <c r="Z97" s="109">
        <f t="shared" si="21"/>
        <v>0</v>
      </c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>
        <f t="shared" si="22"/>
        <v>2</v>
      </c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95">
        <f t="shared" si="23"/>
        <v>10</v>
      </c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>
        <f t="shared" si="24"/>
        <v>5</v>
      </c>
      <c r="BH97" s="105"/>
      <c r="BI97" s="105"/>
      <c r="BJ97" s="105"/>
      <c r="BK97" s="92"/>
      <c r="BL97" s="95" t="s">
        <v>2</v>
      </c>
      <c r="BM97" s="92"/>
      <c r="BN97" s="95">
        <f t="shared" si="25"/>
        <v>29</v>
      </c>
      <c r="BO97" s="105"/>
      <c r="BP97" s="105"/>
      <c r="BQ97" s="105"/>
      <c r="BR97" s="92"/>
      <c r="BS97" s="104">
        <f t="shared" si="26"/>
        <v>-24</v>
      </c>
      <c r="BT97" s="105"/>
      <c r="BU97" s="105"/>
      <c r="BV97" s="105"/>
      <c r="BW97" s="105"/>
      <c r="BX97" s="105">
        <f t="shared" si="27"/>
        <v>2</v>
      </c>
      <c r="BY97" s="105"/>
      <c r="BZ97" s="105"/>
      <c r="CA97" s="105"/>
      <c r="CB97" s="105"/>
      <c r="CC97" s="105"/>
      <c r="CD97" s="105"/>
      <c r="CE97" s="116"/>
      <c r="CF97" s="100"/>
      <c r="CG97" s="8"/>
      <c r="CH97" s="8"/>
      <c r="CI97" s="8"/>
      <c r="CJ97" s="8"/>
    </row>
    <row r="98" spans="1:88" ht="7.5" customHeight="1" x14ac:dyDescent="0.25">
      <c r="A98" s="17"/>
      <c r="B98" s="97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9"/>
      <c r="CF98" s="100"/>
      <c r="CG98" s="8"/>
      <c r="CH98" s="8"/>
      <c r="CI98" s="8"/>
      <c r="CJ98" s="8"/>
    </row>
    <row r="99" spans="1:88" ht="7.5" customHeight="1" x14ac:dyDescent="0.2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9"/>
      <c r="CG99" s="8"/>
      <c r="CH99" s="8"/>
      <c r="CI99" s="8"/>
      <c r="CJ99" s="8"/>
    </row>
    <row r="100" spans="1:88" x14ac:dyDescent="0.25">
      <c r="CG100" s="8"/>
      <c r="CH100" s="8"/>
      <c r="CI100" s="8"/>
      <c r="CJ100" s="8"/>
    </row>
    <row r="101" spans="1:88" x14ac:dyDescent="0.25">
      <c r="CG101" s="8"/>
      <c r="CH101" s="8"/>
      <c r="CI101" s="8"/>
      <c r="CJ101" s="8"/>
    </row>
    <row r="102" spans="1:88" x14ac:dyDescent="0.25">
      <c r="CG102" s="8"/>
      <c r="CH102" s="8"/>
      <c r="CI102" s="8"/>
      <c r="CJ102" s="8"/>
    </row>
    <row r="103" spans="1:88" x14ac:dyDescent="0.25">
      <c r="CG103" s="8"/>
      <c r="CH103" s="8"/>
      <c r="CI103" s="8"/>
      <c r="CJ103" s="8"/>
    </row>
    <row r="104" spans="1:88" x14ac:dyDescent="0.25">
      <c r="CG104" s="8"/>
      <c r="CH104" s="8"/>
      <c r="CI104" s="8"/>
      <c r="CJ104" s="8"/>
    </row>
    <row r="105" spans="1:88" x14ac:dyDescent="0.25">
      <c r="CG105" s="8"/>
      <c r="CH105" s="8"/>
      <c r="CI105" s="8"/>
      <c r="CJ105" s="8"/>
    </row>
  </sheetData>
  <sheetProtection sheet="1" objects="1" scenarios="1" selectLockedCells="1"/>
  <mergeCells count="826">
    <mergeCell ref="A1:CF1"/>
    <mergeCell ref="B2:CE2"/>
    <mergeCell ref="CF2:CF98"/>
    <mergeCell ref="B3:CE3"/>
    <mergeCell ref="B4:CE4"/>
    <mergeCell ref="B5:B8"/>
    <mergeCell ref="C5:CD5"/>
    <mergeCell ref="CE5:CE8"/>
    <mergeCell ref="C6:CD6"/>
    <mergeCell ref="BK7:BT7"/>
    <mergeCell ref="BU7:CD7"/>
    <mergeCell ref="C8:L8"/>
    <mergeCell ref="M8:V8"/>
    <mergeCell ref="W8:AF8"/>
    <mergeCell ref="AG8:AP8"/>
    <mergeCell ref="AQ8:AZ8"/>
    <mergeCell ref="BA8:BJ8"/>
    <mergeCell ref="BK8:BT8"/>
    <mergeCell ref="BU8:CD8"/>
    <mergeCell ref="C7:L7"/>
    <mergeCell ref="M7:V7"/>
    <mergeCell ref="W7:AF7"/>
    <mergeCell ref="AG7:AP7"/>
    <mergeCell ref="AQ7:AZ7"/>
    <mergeCell ref="BA7:BJ7"/>
    <mergeCell ref="B9:CE9"/>
    <mergeCell ref="B10:CE10"/>
    <mergeCell ref="B11:CE11"/>
    <mergeCell ref="B12:B58"/>
    <mergeCell ref="C12:CD12"/>
    <mergeCell ref="CE12:CE5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36"/>
    <mergeCell ref="G16:G36"/>
    <mergeCell ref="H16:K16"/>
    <mergeCell ref="L16:L36"/>
    <mergeCell ref="M16:Q16"/>
    <mergeCell ref="BR16:BV16"/>
    <mergeCell ref="BW16:BY16"/>
    <mergeCell ref="BZ16:CD16"/>
    <mergeCell ref="BB17:BP17"/>
    <mergeCell ref="BR17:BV17"/>
    <mergeCell ref="BW17:BY17"/>
    <mergeCell ref="BZ17:CD17"/>
    <mergeCell ref="R16:R36"/>
    <mergeCell ref="S16:W16"/>
    <mergeCell ref="X16:X36"/>
    <mergeCell ref="Y16:AH16"/>
    <mergeCell ref="AI16:AI36"/>
    <mergeCell ref="AJ16:AX16"/>
    <mergeCell ref="BR18:BV18"/>
    <mergeCell ref="BW18:BY18"/>
    <mergeCell ref="BZ18:CD18"/>
    <mergeCell ref="BR19:BV19"/>
    <mergeCell ref="BW19:BY19"/>
    <mergeCell ref="BZ19:CD19"/>
    <mergeCell ref="BZ21:CD21"/>
    <mergeCell ref="BZ22:CD22"/>
    <mergeCell ref="BZ23:CD23"/>
    <mergeCell ref="BZ24:CD24"/>
    <mergeCell ref="BZ25:CD25"/>
    <mergeCell ref="BZ26:CD26"/>
    <mergeCell ref="BZ27:CD27"/>
    <mergeCell ref="BZ28:CD28"/>
    <mergeCell ref="H17:K17"/>
    <mergeCell ref="M17:Q17"/>
    <mergeCell ref="S17:W17"/>
    <mergeCell ref="Y17:AH17"/>
    <mergeCell ref="AJ17:AX17"/>
    <mergeCell ref="AY17:BA17"/>
    <mergeCell ref="AY16:BA16"/>
    <mergeCell ref="BB16:BP16"/>
    <mergeCell ref="BQ16:BQ36"/>
    <mergeCell ref="BB18:BP18"/>
    <mergeCell ref="H19:K19"/>
    <mergeCell ref="M19:Q19"/>
    <mergeCell ref="S19:W19"/>
    <mergeCell ref="Y19:AH19"/>
    <mergeCell ref="AJ19:AX19"/>
    <mergeCell ref="AY19:BA19"/>
    <mergeCell ref="H18:K18"/>
    <mergeCell ref="M18:Q18"/>
    <mergeCell ref="S18:W18"/>
    <mergeCell ref="Y18:AH18"/>
    <mergeCell ref="AJ18:AX18"/>
    <mergeCell ref="AY18:BA18"/>
    <mergeCell ref="BB19:BP19"/>
    <mergeCell ref="H20:K20"/>
    <mergeCell ref="M20:Q20"/>
    <mergeCell ref="S20:W20"/>
    <mergeCell ref="Y20:AH20"/>
    <mergeCell ref="AJ20:AX20"/>
    <mergeCell ref="AY20:BA20"/>
    <mergeCell ref="BB20:BP20"/>
    <mergeCell ref="BR20:BV20"/>
    <mergeCell ref="BW20:BY20"/>
    <mergeCell ref="BZ20:CD20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H22:K22"/>
    <mergeCell ref="M22:Q22"/>
    <mergeCell ref="S22:W22"/>
    <mergeCell ref="Y22:AH22"/>
    <mergeCell ref="AJ22:AX22"/>
    <mergeCell ref="AY22:BA22"/>
    <mergeCell ref="BB22:BP22"/>
    <mergeCell ref="BR22:BV22"/>
    <mergeCell ref="BW22:BY22"/>
    <mergeCell ref="H23:K23"/>
    <mergeCell ref="M23:Q23"/>
    <mergeCell ref="S23:W23"/>
    <mergeCell ref="Y23:AH23"/>
    <mergeCell ref="AJ23:AX23"/>
    <mergeCell ref="AY23:BA23"/>
    <mergeCell ref="BB23:BP23"/>
    <mergeCell ref="BR23:BV23"/>
    <mergeCell ref="BW23:BY23"/>
    <mergeCell ref="H24:K24"/>
    <mergeCell ref="M24:Q24"/>
    <mergeCell ref="S24:W24"/>
    <mergeCell ref="Y24:AH24"/>
    <mergeCell ref="AJ24:AX24"/>
    <mergeCell ref="AY24:BA24"/>
    <mergeCell ref="BB24:BP24"/>
    <mergeCell ref="BR24:BV24"/>
    <mergeCell ref="BW24:BY24"/>
    <mergeCell ref="H25:K25"/>
    <mergeCell ref="M25:Q25"/>
    <mergeCell ref="S25:W25"/>
    <mergeCell ref="Y25:AH25"/>
    <mergeCell ref="AJ25:AX25"/>
    <mergeCell ref="AY25:BA25"/>
    <mergeCell ref="BB25:BP25"/>
    <mergeCell ref="BR25:BV25"/>
    <mergeCell ref="BW25:BY25"/>
    <mergeCell ref="H26:K26"/>
    <mergeCell ref="M26:Q26"/>
    <mergeCell ref="S26:W26"/>
    <mergeCell ref="Y26:AH26"/>
    <mergeCell ref="AJ26:AX26"/>
    <mergeCell ref="AY26:BA26"/>
    <mergeCell ref="BB26:BP26"/>
    <mergeCell ref="BR26:BV26"/>
    <mergeCell ref="BW26:BY26"/>
    <mergeCell ref="H27:K27"/>
    <mergeCell ref="M27:Q27"/>
    <mergeCell ref="S27:W27"/>
    <mergeCell ref="Y27:AH27"/>
    <mergeCell ref="AJ27:AX27"/>
    <mergeCell ref="AY27:BA27"/>
    <mergeCell ref="BB27:BP27"/>
    <mergeCell ref="BR27:BV27"/>
    <mergeCell ref="BW27:BY27"/>
    <mergeCell ref="BZ29:CD29"/>
    <mergeCell ref="H28:K28"/>
    <mergeCell ref="M28:Q28"/>
    <mergeCell ref="S28:W28"/>
    <mergeCell ref="Y28:AH28"/>
    <mergeCell ref="AJ28:AX28"/>
    <mergeCell ref="AY28:BA28"/>
    <mergeCell ref="BB28:BP28"/>
    <mergeCell ref="BR28:BV28"/>
    <mergeCell ref="BW28:BY28"/>
    <mergeCell ref="H29:K29"/>
    <mergeCell ref="M29:Q29"/>
    <mergeCell ref="S29:W29"/>
    <mergeCell ref="Y29:AH29"/>
    <mergeCell ref="AJ29:AX29"/>
    <mergeCell ref="AY29:BA29"/>
    <mergeCell ref="BB29:BP29"/>
    <mergeCell ref="BR29:BV29"/>
    <mergeCell ref="BW29:BY29"/>
    <mergeCell ref="BZ30:CD30"/>
    <mergeCell ref="H31:K31"/>
    <mergeCell ref="M31:Q31"/>
    <mergeCell ref="S31:W31"/>
    <mergeCell ref="Y31:AH31"/>
    <mergeCell ref="AJ31:AX31"/>
    <mergeCell ref="AY31:BA31"/>
    <mergeCell ref="BB31:BP31"/>
    <mergeCell ref="BR31:BV31"/>
    <mergeCell ref="BW31:BY31"/>
    <mergeCell ref="BZ31:CD31"/>
    <mergeCell ref="H30:K30"/>
    <mergeCell ref="M30:Q30"/>
    <mergeCell ref="S30:W30"/>
    <mergeCell ref="Y30:AH30"/>
    <mergeCell ref="AJ30:AX30"/>
    <mergeCell ref="AY30:BA30"/>
    <mergeCell ref="BB30:BP30"/>
    <mergeCell ref="BR30:BV30"/>
    <mergeCell ref="BW30:BY30"/>
    <mergeCell ref="BZ32:CD32"/>
    <mergeCell ref="H33:K33"/>
    <mergeCell ref="M33:Q33"/>
    <mergeCell ref="S33:W33"/>
    <mergeCell ref="Y33:AH33"/>
    <mergeCell ref="AJ33:AX33"/>
    <mergeCell ref="AY33:BA33"/>
    <mergeCell ref="BB33:BP33"/>
    <mergeCell ref="BR33:BV33"/>
    <mergeCell ref="BW33:BY33"/>
    <mergeCell ref="BZ33:CD33"/>
    <mergeCell ref="H32:K32"/>
    <mergeCell ref="M32:Q32"/>
    <mergeCell ref="S32:W32"/>
    <mergeCell ref="Y32:AH32"/>
    <mergeCell ref="AJ32:AX32"/>
    <mergeCell ref="AY32:BA32"/>
    <mergeCell ref="BB32:BP32"/>
    <mergeCell ref="BR32:BV32"/>
    <mergeCell ref="BW32:BY32"/>
    <mergeCell ref="BZ34:CD34"/>
    <mergeCell ref="H35:K35"/>
    <mergeCell ref="M35:Q35"/>
    <mergeCell ref="S35:W35"/>
    <mergeCell ref="Y35:AH35"/>
    <mergeCell ref="AJ35:AX35"/>
    <mergeCell ref="AY35:BA35"/>
    <mergeCell ref="BB35:BP35"/>
    <mergeCell ref="BR35:BV35"/>
    <mergeCell ref="BW35:BY35"/>
    <mergeCell ref="BZ35:CD35"/>
    <mergeCell ref="H34:K34"/>
    <mergeCell ref="M34:Q34"/>
    <mergeCell ref="S34:W34"/>
    <mergeCell ref="Y34:AH34"/>
    <mergeCell ref="AJ34:AX34"/>
    <mergeCell ref="AY34:BA34"/>
    <mergeCell ref="BB34:BP34"/>
    <mergeCell ref="BR34:BV34"/>
    <mergeCell ref="BW34:BY34"/>
    <mergeCell ref="H36:K36"/>
    <mergeCell ref="M36:Q36"/>
    <mergeCell ref="S36:W36"/>
    <mergeCell ref="Y36:AH36"/>
    <mergeCell ref="AJ36:AX36"/>
    <mergeCell ref="AY36:BA36"/>
    <mergeCell ref="BB36:BP36"/>
    <mergeCell ref="BR36:BV36"/>
    <mergeCell ref="BW36:BY36"/>
    <mergeCell ref="BZ36:CD36"/>
    <mergeCell ref="C37:CD37"/>
    <mergeCell ref="C38:F58"/>
    <mergeCell ref="G38:G58"/>
    <mergeCell ref="H38:K38"/>
    <mergeCell ref="L38:L58"/>
    <mergeCell ref="M38:Q38"/>
    <mergeCell ref="BR38:BV38"/>
    <mergeCell ref="BW38:BY38"/>
    <mergeCell ref="BZ38:CD38"/>
    <mergeCell ref="BB39:BP39"/>
    <mergeCell ref="BR39:BV39"/>
    <mergeCell ref="BW39:BY39"/>
    <mergeCell ref="BZ39:CD39"/>
    <mergeCell ref="R38:R58"/>
    <mergeCell ref="S38:W38"/>
    <mergeCell ref="X38:X58"/>
    <mergeCell ref="Y38:AH38"/>
    <mergeCell ref="AI38:AI58"/>
    <mergeCell ref="AJ38:AX38"/>
    <mergeCell ref="H39:K39"/>
    <mergeCell ref="M39:Q39"/>
    <mergeCell ref="S39:W39"/>
    <mergeCell ref="Y39:AH39"/>
    <mergeCell ref="AJ39:AX39"/>
    <mergeCell ref="AY39:BA39"/>
    <mergeCell ref="AY38:BA38"/>
    <mergeCell ref="BB38:BP38"/>
    <mergeCell ref="BQ38:BQ58"/>
    <mergeCell ref="BB40:BP40"/>
    <mergeCell ref="BR40:BV40"/>
    <mergeCell ref="BW40:BY40"/>
    <mergeCell ref="BZ40:CD40"/>
    <mergeCell ref="BB41:BP41"/>
    <mergeCell ref="BR41:BV41"/>
    <mergeCell ref="BW41:BY41"/>
    <mergeCell ref="BZ41:CD41"/>
    <mergeCell ref="BZ42:CD42"/>
    <mergeCell ref="BZ43:CD43"/>
    <mergeCell ref="BZ44:CD44"/>
    <mergeCell ref="BZ45:CD45"/>
    <mergeCell ref="BZ46:CD46"/>
    <mergeCell ref="BZ47:CD47"/>
    <mergeCell ref="BZ48:CD48"/>
    <mergeCell ref="BZ49:CD49"/>
    <mergeCell ref="BZ50:CD50"/>
    <mergeCell ref="BZ51:CD51"/>
    <mergeCell ref="BZ52:CD52"/>
    <mergeCell ref="H41:K41"/>
    <mergeCell ref="M41:Q41"/>
    <mergeCell ref="S41:W41"/>
    <mergeCell ref="Y41:AH41"/>
    <mergeCell ref="AJ41:AX41"/>
    <mergeCell ref="AY41:BA41"/>
    <mergeCell ref="H40:K40"/>
    <mergeCell ref="M40:Q40"/>
    <mergeCell ref="S40:W40"/>
    <mergeCell ref="Y40:AH40"/>
    <mergeCell ref="AJ40:AX40"/>
    <mergeCell ref="AY40:BA40"/>
    <mergeCell ref="H42:K42"/>
    <mergeCell ref="M42:Q42"/>
    <mergeCell ref="S42:W42"/>
    <mergeCell ref="Y42:AH42"/>
    <mergeCell ref="AJ42:AX42"/>
    <mergeCell ref="AY42:BA42"/>
    <mergeCell ref="BB42:BP42"/>
    <mergeCell ref="BR42:BV42"/>
    <mergeCell ref="BW42:BY42"/>
    <mergeCell ref="H43:K43"/>
    <mergeCell ref="M43:Q43"/>
    <mergeCell ref="S43:W43"/>
    <mergeCell ref="Y43:AH43"/>
    <mergeCell ref="AJ43:AX43"/>
    <mergeCell ref="AY43:BA43"/>
    <mergeCell ref="BB43:BP43"/>
    <mergeCell ref="BR43:BV43"/>
    <mergeCell ref="BW43:BY43"/>
    <mergeCell ref="H44:K44"/>
    <mergeCell ref="M44:Q44"/>
    <mergeCell ref="S44:W44"/>
    <mergeCell ref="Y44:AH44"/>
    <mergeCell ref="AJ44:AX44"/>
    <mergeCell ref="AY44:BA44"/>
    <mergeCell ref="BB44:BP44"/>
    <mergeCell ref="BR44:BV44"/>
    <mergeCell ref="BW44:BY44"/>
    <mergeCell ref="H45:K45"/>
    <mergeCell ref="M45:Q45"/>
    <mergeCell ref="S45:W45"/>
    <mergeCell ref="Y45:AH45"/>
    <mergeCell ref="AJ45:AX45"/>
    <mergeCell ref="AY45:BA45"/>
    <mergeCell ref="BB45:BP45"/>
    <mergeCell ref="BR45:BV45"/>
    <mergeCell ref="BW45:BY45"/>
    <mergeCell ref="H46:K46"/>
    <mergeCell ref="M46:Q46"/>
    <mergeCell ref="S46:W46"/>
    <mergeCell ref="Y46:AH46"/>
    <mergeCell ref="AJ46:AX46"/>
    <mergeCell ref="AY46:BA46"/>
    <mergeCell ref="BB46:BP46"/>
    <mergeCell ref="BR46:BV46"/>
    <mergeCell ref="BW46:BY46"/>
    <mergeCell ref="H47:K47"/>
    <mergeCell ref="M47:Q47"/>
    <mergeCell ref="S47:W47"/>
    <mergeCell ref="Y47:AH47"/>
    <mergeCell ref="AJ47:AX47"/>
    <mergeCell ref="AY47:BA47"/>
    <mergeCell ref="BB47:BP47"/>
    <mergeCell ref="BR47:BV47"/>
    <mergeCell ref="BW47:BY47"/>
    <mergeCell ref="H48:K48"/>
    <mergeCell ref="M48:Q48"/>
    <mergeCell ref="S48:W48"/>
    <mergeCell ref="Y48:AH48"/>
    <mergeCell ref="AJ48:AX48"/>
    <mergeCell ref="AY48:BA48"/>
    <mergeCell ref="BB48:BP48"/>
    <mergeCell ref="BR48:BV48"/>
    <mergeCell ref="BW48:BY48"/>
    <mergeCell ref="H49:K49"/>
    <mergeCell ref="M49:Q49"/>
    <mergeCell ref="S49:W49"/>
    <mergeCell ref="Y49:AH49"/>
    <mergeCell ref="AJ49:AX49"/>
    <mergeCell ref="AY49:BA49"/>
    <mergeCell ref="BB49:BP49"/>
    <mergeCell ref="BR49:BV49"/>
    <mergeCell ref="BW49:BY49"/>
    <mergeCell ref="H50:K50"/>
    <mergeCell ref="M50:Q50"/>
    <mergeCell ref="S50:W50"/>
    <mergeCell ref="Y50:AH50"/>
    <mergeCell ref="AJ50:AX50"/>
    <mergeCell ref="AY50:BA50"/>
    <mergeCell ref="BB50:BP50"/>
    <mergeCell ref="BR50:BV50"/>
    <mergeCell ref="BW50:BY50"/>
    <mergeCell ref="H51:K51"/>
    <mergeCell ref="M51:Q51"/>
    <mergeCell ref="S51:W51"/>
    <mergeCell ref="Y51:AH51"/>
    <mergeCell ref="AJ51:AX51"/>
    <mergeCell ref="AY51:BA51"/>
    <mergeCell ref="BB51:BP51"/>
    <mergeCell ref="BR51:BV51"/>
    <mergeCell ref="BW51:BY51"/>
    <mergeCell ref="H52:K52"/>
    <mergeCell ref="M52:Q52"/>
    <mergeCell ref="S52:W52"/>
    <mergeCell ref="Y52:AH52"/>
    <mergeCell ref="AJ52:AX52"/>
    <mergeCell ref="AY52:BA52"/>
    <mergeCell ref="BB52:BP52"/>
    <mergeCell ref="BR52:BV52"/>
    <mergeCell ref="BW52:BY52"/>
    <mergeCell ref="BZ53:CD53"/>
    <mergeCell ref="H54:K54"/>
    <mergeCell ref="M54:Q54"/>
    <mergeCell ref="S54:W54"/>
    <mergeCell ref="Y54:AH54"/>
    <mergeCell ref="AJ54:AX54"/>
    <mergeCell ref="AY54:BA54"/>
    <mergeCell ref="BB54:BP54"/>
    <mergeCell ref="BR54:BV54"/>
    <mergeCell ref="BW54:BY54"/>
    <mergeCell ref="BZ54:CD54"/>
    <mergeCell ref="H53:K53"/>
    <mergeCell ref="M53:Q53"/>
    <mergeCell ref="S53:W53"/>
    <mergeCell ref="Y53:AH53"/>
    <mergeCell ref="AJ53:AX53"/>
    <mergeCell ref="AY53:BA53"/>
    <mergeCell ref="BB53:BP53"/>
    <mergeCell ref="BR53:BV53"/>
    <mergeCell ref="BW53:BY53"/>
    <mergeCell ref="BZ55:CD55"/>
    <mergeCell ref="H56:K56"/>
    <mergeCell ref="M56:Q56"/>
    <mergeCell ref="S56:W56"/>
    <mergeCell ref="Y56:AH56"/>
    <mergeCell ref="AJ56:AX56"/>
    <mergeCell ref="AY56:BA56"/>
    <mergeCell ref="BB56:BP56"/>
    <mergeCell ref="BR56:BV56"/>
    <mergeCell ref="BW56:BY56"/>
    <mergeCell ref="BZ56:CD56"/>
    <mergeCell ref="H55:K55"/>
    <mergeCell ref="M55:Q55"/>
    <mergeCell ref="S55:W55"/>
    <mergeCell ref="Y55:AH55"/>
    <mergeCell ref="AJ55:AX55"/>
    <mergeCell ref="AY55:BA55"/>
    <mergeCell ref="BB55:BP55"/>
    <mergeCell ref="BR55:BV55"/>
    <mergeCell ref="BW55:BY55"/>
    <mergeCell ref="BB57:BP57"/>
    <mergeCell ref="BR57:BV57"/>
    <mergeCell ref="BW57:BY57"/>
    <mergeCell ref="BZ57:CD57"/>
    <mergeCell ref="H58:K58"/>
    <mergeCell ref="M58:Q58"/>
    <mergeCell ref="S58:W58"/>
    <mergeCell ref="Y58:AH58"/>
    <mergeCell ref="AJ58:AX58"/>
    <mergeCell ref="AY58:BA58"/>
    <mergeCell ref="H57:K57"/>
    <mergeCell ref="M57:Q57"/>
    <mergeCell ref="S57:W57"/>
    <mergeCell ref="Y57:AH57"/>
    <mergeCell ref="AJ57:AX57"/>
    <mergeCell ref="AY57:BA57"/>
    <mergeCell ref="BB58:BP58"/>
    <mergeCell ref="BR58:BV58"/>
    <mergeCell ref="BW58:BY58"/>
    <mergeCell ref="C66:L66"/>
    <mergeCell ref="M66:P66"/>
    <mergeCell ref="Q66:R66"/>
    <mergeCell ref="BZ58:CD58"/>
    <mergeCell ref="B59:CE59"/>
    <mergeCell ref="B60:CE60"/>
    <mergeCell ref="AG66:AJ66"/>
    <mergeCell ref="AK66:AL66"/>
    <mergeCell ref="AM66:AP66"/>
    <mergeCell ref="AQ66:AT66"/>
    <mergeCell ref="BG65:BJ65"/>
    <mergeCell ref="BK65:BN65"/>
    <mergeCell ref="BO65:BP65"/>
    <mergeCell ref="BO66:BP66"/>
    <mergeCell ref="B61:CE61"/>
    <mergeCell ref="B62:B71"/>
    <mergeCell ref="C62:CD62"/>
    <mergeCell ref="CE62:CE71"/>
    <mergeCell ref="C63:CD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65:L65"/>
    <mergeCell ref="M65:V65"/>
    <mergeCell ref="W65:Z65"/>
    <mergeCell ref="BQ65:BT65"/>
    <mergeCell ref="BU65:BX65"/>
    <mergeCell ref="BY65:BZ65"/>
    <mergeCell ref="AM65:AP65"/>
    <mergeCell ref="AQ65:AT65"/>
    <mergeCell ref="AU65:AV65"/>
    <mergeCell ref="AW65:AZ65"/>
    <mergeCell ref="BA65:BD65"/>
    <mergeCell ref="BE65:BF65"/>
    <mergeCell ref="AA65:AB65"/>
    <mergeCell ref="AC65:AF65"/>
    <mergeCell ref="AG65:AJ65"/>
    <mergeCell ref="AK65:AL65"/>
    <mergeCell ref="CA65:CD65"/>
    <mergeCell ref="BQ66:BT66"/>
    <mergeCell ref="BU66:BX66"/>
    <mergeCell ref="BY66:BZ66"/>
    <mergeCell ref="CA66:CD66"/>
    <mergeCell ref="C67:L67"/>
    <mergeCell ref="M67:P67"/>
    <mergeCell ref="Q67:R67"/>
    <mergeCell ref="S67:V67"/>
    <mergeCell ref="W67:Z67"/>
    <mergeCell ref="AU66:AV66"/>
    <mergeCell ref="AW66:AZ66"/>
    <mergeCell ref="BA66:BD66"/>
    <mergeCell ref="BE66:BF66"/>
    <mergeCell ref="BG66:BJ66"/>
    <mergeCell ref="BK66:BN66"/>
    <mergeCell ref="BU67:BX67"/>
    <mergeCell ref="BY67:BZ67"/>
    <mergeCell ref="CA67:CD67"/>
    <mergeCell ref="BG67:BJ67"/>
    <mergeCell ref="BK67:BN67"/>
    <mergeCell ref="BO67:BP67"/>
    <mergeCell ref="BQ67:BT67"/>
    <mergeCell ref="S66:V66"/>
    <mergeCell ref="W66:AF66"/>
    <mergeCell ref="C68:L68"/>
    <mergeCell ref="M68:P68"/>
    <mergeCell ref="Q68:R68"/>
    <mergeCell ref="S68:V68"/>
    <mergeCell ref="W68:Z68"/>
    <mergeCell ref="AA68:AB68"/>
    <mergeCell ref="AC68:AF68"/>
    <mergeCell ref="BA67:BD67"/>
    <mergeCell ref="BE67:BF67"/>
    <mergeCell ref="AA67:AB67"/>
    <mergeCell ref="AC67:AF67"/>
    <mergeCell ref="AG67:AP67"/>
    <mergeCell ref="AQ67:AT67"/>
    <mergeCell ref="AU67:AV67"/>
    <mergeCell ref="AW67:AZ67"/>
    <mergeCell ref="CA68:CD68"/>
    <mergeCell ref="C69:L69"/>
    <mergeCell ref="M69:P69"/>
    <mergeCell ref="Q69:R69"/>
    <mergeCell ref="S69:V69"/>
    <mergeCell ref="W69:Z69"/>
    <mergeCell ref="AA69:AB69"/>
    <mergeCell ref="AC69:AF69"/>
    <mergeCell ref="AG69:AJ69"/>
    <mergeCell ref="AK69:AL69"/>
    <mergeCell ref="BG68:BJ68"/>
    <mergeCell ref="BK68:BN68"/>
    <mergeCell ref="BO68:BP68"/>
    <mergeCell ref="BQ68:BT68"/>
    <mergeCell ref="BU68:BX68"/>
    <mergeCell ref="BY68:BZ68"/>
    <mergeCell ref="AG68:AJ68"/>
    <mergeCell ref="AK68:AL68"/>
    <mergeCell ref="AM68:AP68"/>
    <mergeCell ref="AQ68:AZ68"/>
    <mergeCell ref="BA68:BD68"/>
    <mergeCell ref="BE68:BF68"/>
    <mergeCell ref="BO69:BP69"/>
    <mergeCell ref="BQ69:BT69"/>
    <mergeCell ref="BU69:BX69"/>
    <mergeCell ref="BY69:BZ69"/>
    <mergeCell ref="CA69:CD69"/>
    <mergeCell ref="C70:L70"/>
    <mergeCell ref="M70:P70"/>
    <mergeCell ref="Q70:R70"/>
    <mergeCell ref="S70:V70"/>
    <mergeCell ref="W70:Z70"/>
    <mergeCell ref="AM69:AP69"/>
    <mergeCell ref="AQ69:AT69"/>
    <mergeCell ref="AU69:AV69"/>
    <mergeCell ref="AW69:AZ69"/>
    <mergeCell ref="BA69:BJ69"/>
    <mergeCell ref="BK69:BN69"/>
    <mergeCell ref="BU70:BX70"/>
    <mergeCell ref="BY70:BZ70"/>
    <mergeCell ref="CA70:CD70"/>
    <mergeCell ref="BA70:BD70"/>
    <mergeCell ref="BE70:BF70"/>
    <mergeCell ref="BG70:BJ70"/>
    <mergeCell ref="BK70:BT70"/>
    <mergeCell ref="M71:P71"/>
    <mergeCell ref="Q71:R71"/>
    <mergeCell ref="S71:V71"/>
    <mergeCell ref="W71:Z71"/>
    <mergeCell ref="AA71:AB71"/>
    <mergeCell ref="AC71:AF71"/>
    <mergeCell ref="AU70:AV70"/>
    <mergeCell ref="AW70:AZ70"/>
    <mergeCell ref="AA70:AB70"/>
    <mergeCell ref="AC70:AF70"/>
    <mergeCell ref="AG70:AJ70"/>
    <mergeCell ref="AK70:AL70"/>
    <mergeCell ref="AM70:AP70"/>
    <mergeCell ref="AQ70:AT70"/>
    <mergeCell ref="BU71:CD71"/>
    <mergeCell ref="B72:CE72"/>
    <mergeCell ref="B73:CE73"/>
    <mergeCell ref="B74:CE74"/>
    <mergeCell ref="B75:B84"/>
    <mergeCell ref="C75:CD75"/>
    <mergeCell ref="CE75:CE84"/>
    <mergeCell ref="C76:CD76"/>
    <mergeCell ref="C77:G77"/>
    <mergeCell ref="H77:S77"/>
    <mergeCell ref="BA71:BD71"/>
    <mergeCell ref="BE71:BF71"/>
    <mergeCell ref="BG71:BJ71"/>
    <mergeCell ref="BK71:BN71"/>
    <mergeCell ref="BO71:BP71"/>
    <mergeCell ref="BQ71:BT71"/>
    <mergeCell ref="AG71:AJ71"/>
    <mergeCell ref="AK71:AL71"/>
    <mergeCell ref="AM71:AP71"/>
    <mergeCell ref="AQ71:AT71"/>
    <mergeCell ref="AU71:AV71"/>
    <mergeCell ref="AW71:AZ71"/>
    <mergeCell ref="C78:G78"/>
    <mergeCell ref="C71:L71"/>
    <mergeCell ref="BX79:BZ79"/>
    <mergeCell ref="BX78:BZ78"/>
    <mergeCell ref="BX77:BZ77"/>
    <mergeCell ref="CA79:CD79"/>
    <mergeCell ref="CA78:CD78"/>
    <mergeCell ref="CA77:CD77"/>
    <mergeCell ref="H78:S78"/>
    <mergeCell ref="T78:Y78"/>
    <mergeCell ref="Z78:AJ78"/>
    <mergeCell ref="AK78:AU78"/>
    <mergeCell ref="AV78:BF78"/>
    <mergeCell ref="BG78:BK78"/>
    <mergeCell ref="BL78:BM78"/>
    <mergeCell ref="BN78:BR78"/>
    <mergeCell ref="T77:Y77"/>
    <mergeCell ref="Z77:AJ77"/>
    <mergeCell ref="AK77:AU77"/>
    <mergeCell ref="AV77:BF77"/>
    <mergeCell ref="BG77:BR77"/>
    <mergeCell ref="AK82:AU82"/>
    <mergeCell ref="AV82:BF82"/>
    <mergeCell ref="BG82:BK82"/>
    <mergeCell ref="BS77:BW77"/>
    <mergeCell ref="BS78:BW78"/>
    <mergeCell ref="C79:G79"/>
    <mergeCell ref="H79:S79"/>
    <mergeCell ref="T79:Y79"/>
    <mergeCell ref="Z79:AJ79"/>
    <mergeCell ref="AK79:AU79"/>
    <mergeCell ref="AV79:BF79"/>
    <mergeCell ref="BG79:BK79"/>
    <mergeCell ref="BL79:BM79"/>
    <mergeCell ref="BN79:BR79"/>
    <mergeCell ref="BS79:BW79"/>
    <mergeCell ref="BL82:BM82"/>
    <mergeCell ref="BN82:BR82"/>
    <mergeCell ref="BS82:BW82"/>
    <mergeCell ref="BG81:BK81"/>
    <mergeCell ref="BL81:BM81"/>
    <mergeCell ref="BN81:BR81"/>
    <mergeCell ref="BS81:BW81"/>
    <mergeCell ref="CA82:CD82"/>
    <mergeCell ref="CA81:CD81"/>
    <mergeCell ref="BL80:BM80"/>
    <mergeCell ref="BN80:BR80"/>
    <mergeCell ref="BS80:BW80"/>
    <mergeCell ref="C81:G81"/>
    <mergeCell ref="H81:S81"/>
    <mergeCell ref="T81:Y81"/>
    <mergeCell ref="Z81:AJ81"/>
    <mergeCell ref="AK81:AU81"/>
    <mergeCell ref="AV81:BF81"/>
    <mergeCell ref="BX80:BZ80"/>
    <mergeCell ref="CA80:CD80"/>
    <mergeCell ref="C80:G80"/>
    <mergeCell ref="H80:S80"/>
    <mergeCell ref="T80:Y80"/>
    <mergeCell ref="Z80:AJ80"/>
    <mergeCell ref="AK80:AU80"/>
    <mergeCell ref="AV80:BF80"/>
    <mergeCell ref="BG80:BK80"/>
    <mergeCell ref="C82:G82"/>
    <mergeCell ref="H82:S82"/>
    <mergeCell ref="T82:Y82"/>
    <mergeCell ref="Z82:AJ82"/>
    <mergeCell ref="BX82:BZ82"/>
    <mergeCell ref="BX81:BZ81"/>
    <mergeCell ref="BX83:BZ83"/>
    <mergeCell ref="BX84:BZ84"/>
    <mergeCell ref="CA84:CD84"/>
    <mergeCell ref="CA83:CD83"/>
    <mergeCell ref="C84:G84"/>
    <mergeCell ref="H84:S84"/>
    <mergeCell ref="T84:Y84"/>
    <mergeCell ref="Z84:AJ84"/>
    <mergeCell ref="AK84:AU84"/>
    <mergeCell ref="C83:G83"/>
    <mergeCell ref="H83:S83"/>
    <mergeCell ref="T83:Y83"/>
    <mergeCell ref="Z83:AJ83"/>
    <mergeCell ref="AK83:AU83"/>
    <mergeCell ref="AV84:BF84"/>
    <mergeCell ref="BG84:BK84"/>
    <mergeCell ref="BL84:BM84"/>
    <mergeCell ref="BN84:BR84"/>
    <mergeCell ref="BS84:BW84"/>
    <mergeCell ref="BG83:BK83"/>
    <mergeCell ref="BL83:BM83"/>
    <mergeCell ref="BN83:BR83"/>
    <mergeCell ref="BS83:BW83"/>
    <mergeCell ref="AV83:BF83"/>
    <mergeCell ref="Z90:AJ90"/>
    <mergeCell ref="AK90:AU90"/>
    <mergeCell ref="AV90:BF90"/>
    <mergeCell ref="BG90:BR90"/>
    <mergeCell ref="BS90:BW90"/>
    <mergeCell ref="BX90:CD90"/>
    <mergeCell ref="B85:CE85"/>
    <mergeCell ref="B86:CE86"/>
    <mergeCell ref="B87:CE87"/>
    <mergeCell ref="B88:B97"/>
    <mergeCell ref="C88:CD88"/>
    <mergeCell ref="CE88:CE97"/>
    <mergeCell ref="C89:CD89"/>
    <mergeCell ref="C90:G90"/>
    <mergeCell ref="H90:S90"/>
    <mergeCell ref="T90:Y90"/>
    <mergeCell ref="C92:G92"/>
    <mergeCell ref="H92:S92"/>
    <mergeCell ref="T92:Y92"/>
    <mergeCell ref="Z92:AJ92"/>
    <mergeCell ref="AK92:AU92"/>
    <mergeCell ref="C91:G91"/>
    <mergeCell ref="H91:S91"/>
    <mergeCell ref="T91:Y91"/>
    <mergeCell ref="Z91:AJ91"/>
    <mergeCell ref="AK91:AU91"/>
    <mergeCell ref="AV92:BF92"/>
    <mergeCell ref="BG92:BK92"/>
    <mergeCell ref="BL92:BM92"/>
    <mergeCell ref="BN92:BR92"/>
    <mergeCell ref="BS92:BW92"/>
    <mergeCell ref="BX92:CD92"/>
    <mergeCell ref="BG91:BK91"/>
    <mergeCell ref="BL91:BM91"/>
    <mergeCell ref="BN91:BR91"/>
    <mergeCell ref="BS91:BW91"/>
    <mergeCell ref="BX91:CD91"/>
    <mergeCell ref="AV91:BF91"/>
    <mergeCell ref="C94:G94"/>
    <mergeCell ref="H94:S94"/>
    <mergeCell ref="T94:Y94"/>
    <mergeCell ref="Z94:AJ94"/>
    <mergeCell ref="AK94:AU94"/>
    <mergeCell ref="C93:G93"/>
    <mergeCell ref="H93:S93"/>
    <mergeCell ref="T93:Y93"/>
    <mergeCell ref="Z93:AJ93"/>
    <mergeCell ref="AK93:AU93"/>
    <mergeCell ref="AV94:BF94"/>
    <mergeCell ref="BG94:BK94"/>
    <mergeCell ref="BL94:BM94"/>
    <mergeCell ref="BN94:BR94"/>
    <mergeCell ref="BS94:BW94"/>
    <mergeCell ref="BX94:CD94"/>
    <mergeCell ref="BG93:BK93"/>
    <mergeCell ref="BL93:BM93"/>
    <mergeCell ref="BN93:BR93"/>
    <mergeCell ref="BS93:BW93"/>
    <mergeCell ref="BX93:CD93"/>
    <mergeCell ref="AV93:BF93"/>
    <mergeCell ref="C96:G96"/>
    <mergeCell ref="H96:S96"/>
    <mergeCell ref="T96:Y96"/>
    <mergeCell ref="Z96:AJ96"/>
    <mergeCell ref="AK96:AU96"/>
    <mergeCell ref="C95:G95"/>
    <mergeCell ref="H95:S95"/>
    <mergeCell ref="T95:Y95"/>
    <mergeCell ref="Z95:AJ95"/>
    <mergeCell ref="AK95:AU95"/>
    <mergeCell ref="AV96:BF96"/>
    <mergeCell ref="BG96:BK96"/>
    <mergeCell ref="BL96:BM96"/>
    <mergeCell ref="BN96:BR96"/>
    <mergeCell ref="BS96:BW96"/>
    <mergeCell ref="BX96:CD96"/>
    <mergeCell ref="BG95:BK95"/>
    <mergeCell ref="BL95:BM95"/>
    <mergeCell ref="BN95:BR95"/>
    <mergeCell ref="BS95:BW95"/>
    <mergeCell ref="BX95:CD95"/>
    <mergeCell ref="AV95:BF95"/>
    <mergeCell ref="A99:CF99"/>
    <mergeCell ref="BG97:BK97"/>
    <mergeCell ref="BL97:BM97"/>
    <mergeCell ref="BN97:BR97"/>
    <mergeCell ref="BS97:BW97"/>
    <mergeCell ref="BX97:CD97"/>
    <mergeCell ref="B98:CE98"/>
    <mergeCell ref="C97:G97"/>
    <mergeCell ref="H97:S97"/>
    <mergeCell ref="T97:Y97"/>
    <mergeCell ref="Z97:AJ97"/>
    <mergeCell ref="AK97:AU97"/>
    <mergeCell ref="AV97:BF9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CJ94"/>
  <sheetViews>
    <sheetView showGridLines="0" showRowColHeaders="0" zoomScaleNormal="100" workbookViewId="0">
      <selection activeCell="B2" sqref="B2:CE2"/>
    </sheetView>
  </sheetViews>
  <sheetFormatPr baseColWidth="10" defaultColWidth="1.42578125" defaultRowHeight="11.25" x14ac:dyDescent="0.25"/>
  <cols>
    <col min="1" max="6" width="1.42578125" style="1" customWidth="1"/>
    <col min="7" max="7" width="1.42578125" style="8" customWidth="1"/>
    <col min="8" max="83" width="1.42578125" style="1" customWidth="1"/>
    <col min="84" max="87" width="1.42578125" style="1" hidden="1" customWidth="1"/>
    <col min="88" max="94" width="1.42578125" style="1" customWidth="1"/>
    <col min="95" max="16384" width="1.42578125" style="1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8"/>
      <c r="B2" s="121" t="s">
        <v>38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6"/>
      <c r="CG2" s="6"/>
      <c r="CH2" s="6"/>
      <c r="CI2" s="6"/>
      <c r="CJ2" s="193"/>
    </row>
    <row r="3" spans="1:88" ht="11.25" customHeight="1" x14ac:dyDescent="0.25">
      <c r="A3" s="1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15"/>
      <c r="CG3" s="15"/>
      <c r="CH3" s="15"/>
      <c r="CI3" s="15"/>
      <c r="CJ3" s="193"/>
    </row>
    <row r="4" spans="1:88" ht="7.5" customHeight="1" x14ac:dyDescent="0.25">
      <c r="A4" s="18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F4" s="15"/>
      <c r="CG4" s="15"/>
      <c r="CH4" s="15"/>
      <c r="CI4" s="15"/>
      <c r="CJ4" s="193"/>
    </row>
    <row r="5" spans="1:88" s="2" customFormat="1" ht="15" customHeight="1" x14ac:dyDescent="0.25">
      <c r="A5" s="18"/>
      <c r="B5" s="122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23"/>
      <c r="CF5" s="4"/>
      <c r="CG5" s="4"/>
      <c r="CH5" s="4"/>
      <c r="CI5" s="4"/>
      <c r="CJ5" s="193"/>
    </row>
    <row r="6" spans="1:88" ht="7.5" customHeight="1" x14ac:dyDescent="0.25">
      <c r="A6" s="18"/>
      <c r="B6" s="12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23"/>
      <c r="CF6" s="15"/>
      <c r="CG6" s="15"/>
      <c r="CH6" s="15"/>
      <c r="CI6" s="15"/>
      <c r="CJ6" s="193"/>
    </row>
    <row r="7" spans="1:88" s="3" customFormat="1" ht="11.25" customHeight="1" x14ac:dyDescent="0.25">
      <c r="A7" s="18"/>
      <c r="B7" s="122"/>
      <c r="C7" s="200" t="str">
        <f>" Spieler"</f>
        <v xml:space="preserve"> Spieler</v>
      </c>
      <c r="D7" s="201"/>
      <c r="E7" s="201"/>
      <c r="F7" s="201"/>
      <c r="G7" s="201"/>
      <c r="H7" s="201"/>
      <c r="I7" s="201"/>
      <c r="J7" s="201"/>
      <c r="K7" s="201"/>
      <c r="L7" s="202"/>
      <c r="M7" s="131" t="s">
        <v>103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 t="s">
        <v>104</v>
      </c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 t="s">
        <v>105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 t="s">
        <v>106</v>
      </c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 t="s">
        <v>107</v>
      </c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5"/>
      <c r="CE7" s="123"/>
      <c r="CF7" s="5"/>
      <c r="CG7" s="5"/>
      <c r="CH7" s="5"/>
      <c r="CI7" s="5"/>
      <c r="CJ7" s="193"/>
    </row>
    <row r="8" spans="1:88" ht="11.25" customHeight="1" x14ac:dyDescent="0.25">
      <c r="A8" s="18"/>
      <c r="B8" s="122"/>
      <c r="C8" s="194" t="str">
        <f>" Name"</f>
        <v xml:space="preserve"> Name</v>
      </c>
      <c r="D8" s="195"/>
      <c r="E8" s="195"/>
      <c r="F8" s="195"/>
      <c r="G8" s="195"/>
      <c r="H8" s="195"/>
      <c r="I8" s="195"/>
      <c r="J8" s="195"/>
      <c r="K8" s="195"/>
      <c r="L8" s="196"/>
      <c r="M8" s="197" t="s">
        <v>69</v>
      </c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 t="s">
        <v>30</v>
      </c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 t="s">
        <v>28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 t="s">
        <v>29</v>
      </c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 t="s">
        <v>67</v>
      </c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9"/>
      <c r="CE8" s="123"/>
      <c r="CF8" s="15"/>
      <c r="CG8" s="15"/>
      <c r="CH8" s="15"/>
      <c r="CI8" s="15"/>
      <c r="CJ8" s="193"/>
    </row>
    <row r="9" spans="1:88" ht="7.5" customHeight="1" x14ac:dyDescent="0.25">
      <c r="A9" s="18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F9" s="15"/>
      <c r="CG9" s="15"/>
      <c r="CH9" s="15"/>
      <c r="CI9" s="15"/>
      <c r="CJ9" s="193"/>
    </row>
    <row r="10" spans="1:88" ht="11.25" customHeight="1" x14ac:dyDescent="0.25">
      <c r="A10" s="1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15"/>
      <c r="CG10" s="15"/>
      <c r="CH10" s="15"/>
      <c r="CI10" s="15"/>
      <c r="CJ10" s="193"/>
    </row>
    <row r="11" spans="1:88" ht="7.5" customHeight="1" x14ac:dyDescent="0.25">
      <c r="A11" s="18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F11" s="15"/>
      <c r="CG11" s="15"/>
      <c r="CH11" s="15"/>
      <c r="CI11" s="15"/>
      <c r="CJ11" s="193"/>
    </row>
    <row r="12" spans="1:88" ht="15" customHeight="1" x14ac:dyDescent="0.25">
      <c r="A12" s="18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5"/>
      <c r="CG12" s="15"/>
      <c r="CH12" s="15"/>
      <c r="CI12" s="15"/>
      <c r="CJ12" s="193"/>
    </row>
    <row r="13" spans="1:88" ht="7.5" customHeight="1" x14ac:dyDescent="0.25">
      <c r="A13" s="18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15"/>
      <c r="CG13" s="15"/>
      <c r="CH13" s="15"/>
      <c r="CI13" s="15"/>
      <c r="CJ13" s="193"/>
    </row>
    <row r="14" spans="1:88" s="3" customFormat="1" ht="11.25" customHeight="1" x14ac:dyDescent="0.25">
      <c r="A14" s="18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93"/>
    </row>
    <row r="15" spans="1:88" ht="7.5" customHeight="1" x14ac:dyDescent="0.25">
      <c r="A15" s="18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5"/>
      <c r="CG15" s="15"/>
      <c r="CH15" s="15"/>
      <c r="CI15" s="15"/>
      <c r="CJ15" s="193"/>
    </row>
    <row r="16" spans="1:88" ht="11.25" customHeight="1" x14ac:dyDescent="0.25">
      <c r="A16" s="18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39</v>
      </c>
      <c r="N16" s="154"/>
      <c r="O16" s="154"/>
      <c r="P16" s="154"/>
      <c r="Q16" s="155"/>
      <c r="R16" s="191"/>
      <c r="S16" s="158">
        <v>0.83333333333333337</v>
      </c>
      <c r="T16" s="154"/>
      <c r="U16" s="154"/>
      <c r="V16" s="154"/>
      <c r="W16" s="155"/>
      <c r="X16" s="191"/>
      <c r="Y16" s="153" t="s">
        <v>25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$M$8 &amp; " "</f>
        <v xml:space="preserve">Ratze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$AA$8</f>
        <v xml:space="preserve"> Christoph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0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2</v>
      </c>
      <c r="CA16" s="154"/>
      <c r="CB16" s="154"/>
      <c r="CC16" s="154"/>
      <c r="CD16" s="155"/>
      <c r="CE16" s="116"/>
      <c r="CF16" s="15">
        <f>IF(AND(ISNUMBER(BR16),ISNUMBER(BZ16)),1,0)</f>
        <v>1</v>
      </c>
      <c r="CG16" s="15">
        <f>IF(OR(ISBLANK(BR16),ISBLANK(BZ16)),0,IF(BR16&gt;BZ16,1,0))</f>
        <v>0</v>
      </c>
      <c r="CH16" s="15">
        <f>IF(OR(ISBLANK(BR16),ISBLANK(BZ16)),0,IF(BR16=BZ16,1,0))</f>
        <v>0</v>
      </c>
      <c r="CI16" s="15">
        <f>IF(OR(ISBLANK(BR16),ISBLANK(BZ16)),0,IF(BR16&lt;BZ16,1,0))</f>
        <v>1</v>
      </c>
      <c r="CJ16" s="193"/>
    </row>
    <row r="17" spans="1:88" ht="11.25" customHeight="1" x14ac:dyDescent="0.25">
      <c r="A17" s="18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25.11.</v>
      </c>
      <c r="N17" s="80"/>
      <c r="O17" s="80"/>
      <c r="P17" s="80"/>
      <c r="Q17" s="81"/>
      <c r="R17" s="191"/>
      <c r="S17" s="161">
        <f>S16</f>
        <v>0.83333333333333337</v>
      </c>
      <c r="T17" s="80"/>
      <c r="U17" s="80"/>
      <c r="V17" s="80"/>
      <c r="W17" s="81"/>
      <c r="X17" s="191"/>
      <c r="Y17" s="153" t="s">
        <v>26</v>
      </c>
      <c r="Z17" s="154"/>
      <c r="AA17" s="154"/>
      <c r="AB17" s="154"/>
      <c r="AC17" s="154"/>
      <c r="AD17" s="154"/>
      <c r="AE17" s="154"/>
      <c r="AF17" s="154"/>
      <c r="AG17" s="154"/>
      <c r="AH17" s="155"/>
      <c r="AI17" s="191"/>
      <c r="AJ17" s="189" t="str">
        <f>$AO$8 &amp; " "</f>
        <v xml:space="preserve">Patrick </v>
      </c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59"/>
      <c r="AY17" s="81" t="s">
        <v>2</v>
      </c>
      <c r="AZ17" s="190"/>
      <c r="BA17" s="79"/>
      <c r="BB17" s="157" t="str">
        <f>" " &amp; $BC$8</f>
        <v xml:space="preserve"> Markus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0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1</v>
      </c>
      <c r="CA17" s="154"/>
      <c r="CB17" s="154"/>
      <c r="CC17" s="154"/>
      <c r="CD17" s="155"/>
      <c r="CE17" s="116"/>
      <c r="CF17" s="15">
        <f t="shared" ref="CF17:CF25" si="0">IF(AND(ISNUMBER(BR17),ISNUMBER(BZ17)),1,0)</f>
        <v>1</v>
      </c>
      <c r="CG17" s="15">
        <f t="shared" ref="CG17:CG25" si="1">IF(OR(ISBLANK(BR17),ISBLANK(BZ17)),0,IF(BR17&gt;BZ17,1,0))</f>
        <v>0</v>
      </c>
      <c r="CH17" s="15">
        <f t="shared" ref="CH17:CH25" si="2">IF(OR(ISBLANK(BR17),ISBLANK(BZ17)),0,IF(BR17=BZ17,1,0))</f>
        <v>0</v>
      </c>
      <c r="CI17" s="15">
        <f t="shared" ref="CI17:CI25" si="3">IF(OR(ISBLANK(BR17),ISBLANK(BZ17)),0,IF(BR17&lt;BZ17,1,0))</f>
        <v>1</v>
      </c>
      <c r="CJ17" s="193"/>
    </row>
    <row r="18" spans="1:88" ht="11.25" customHeight="1" x14ac:dyDescent="0.25">
      <c r="A18" s="18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5" si="4">$M$16</f>
        <v>25.11.</v>
      </c>
      <c r="N18" s="80"/>
      <c r="O18" s="80"/>
      <c r="P18" s="80"/>
      <c r="Q18" s="81"/>
      <c r="R18" s="191"/>
      <c r="S18" s="161">
        <f t="shared" ref="S18:S25" si="5">S16+$C$14</f>
        <v>0.84166666666666667</v>
      </c>
      <c r="T18" s="80"/>
      <c r="U18" s="80"/>
      <c r="V18" s="80"/>
      <c r="W18" s="81"/>
      <c r="X18" s="191"/>
      <c r="Y18" s="79" t="str">
        <f>$Y$16</f>
        <v>Fernseher (links)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$BQ$8 &amp; " "</f>
        <v xml:space="preserve">Schmiddi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$M$8</f>
        <v xml:space="preserve"> Ratze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0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0</v>
      </c>
      <c r="CA18" s="154"/>
      <c r="CB18" s="154"/>
      <c r="CC18" s="154"/>
      <c r="CD18" s="155"/>
      <c r="CE18" s="116"/>
      <c r="CF18" s="15">
        <f t="shared" si="0"/>
        <v>1</v>
      </c>
      <c r="CG18" s="15">
        <f t="shared" si="1"/>
        <v>0</v>
      </c>
      <c r="CH18" s="15">
        <f t="shared" si="2"/>
        <v>1</v>
      </c>
      <c r="CI18" s="15">
        <f t="shared" si="3"/>
        <v>0</v>
      </c>
      <c r="CJ18" s="193"/>
    </row>
    <row r="19" spans="1:88" ht="11.25" customHeight="1" x14ac:dyDescent="0.25">
      <c r="A19" s="18"/>
      <c r="B19" s="115"/>
      <c r="C19" s="145"/>
      <c r="D19" s="146"/>
      <c r="E19" s="146"/>
      <c r="F19" s="147"/>
      <c r="G19" s="192"/>
      <c r="H19" s="79">
        <f t="shared" ref="H19:H25" si="6">H18+1</f>
        <v>4</v>
      </c>
      <c r="I19" s="80"/>
      <c r="J19" s="80"/>
      <c r="K19" s="81"/>
      <c r="L19" s="191"/>
      <c r="M19" s="79" t="str">
        <f t="shared" si="4"/>
        <v>25.11.</v>
      </c>
      <c r="N19" s="80"/>
      <c r="O19" s="80"/>
      <c r="P19" s="80"/>
      <c r="Q19" s="81"/>
      <c r="R19" s="191"/>
      <c r="S19" s="161">
        <f t="shared" si="5"/>
        <v>0.84166666666666667</v>
      </c>
      <c r="T19" s="80"/>
      <c r="U19" s="80"/>
      <c r="V19" s="80"/>
      <c r="W19" s="81"/>
      <c r="X19" s="191"/>
      <c r="Y19" s="79" t="str">
        <f>$Y$17</f>
        <v>Fernseher (rechts)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89" t="str">
        <f>$AA$8 &amp; " "</f>
        <v xml:space="preserve">Christoph </v>
      </c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59"/>
      <c r="AY19" s="81" t="s">
        <v>2</v>
      </c>
      <c r="AZ19" s="190"/>
      <c r="BA19" s="79"/>
      <c r="BB19" s="157" t="str">
        <f>" " &amp; $AO$8</f>
        <v xml:space="preserve"> Patrick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1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3</v>
      </c>
      <c r="CA19" s="154"/>
      <c r="CB19" s="154"/>
      <c r="CC19" s="154"/>
      <c r="CD19" s="155"/>
      <c r="CE19" s="116"/>
      <c r="CF19" s="15">
        <f t="shared" si="0"/>
        <v>1</v>
      </c>
      <c r="CG19" s="15">
        <f t="shared" si="1"/>
        <v>0</v>
      </c>
      <c r="CH19" s="15">
        <f t="shared" si="2"/>
        <v>0</v>
      </c>
      <c r="CI19" s="15">
        <f t="shared" si="3"/>
        <v>1</v>
      </c>
      <c r="CJ19" s="193"/>
    </row>
    <row r="20" spans="1:88" ht="11.25" customHeight="1" x14ac:dyDescent="0.25">
      <c r="A20" s="18"/>
      <c r="B20" s="115"/>
      <c r="C20" s="145"/>
      <c r="D20" s="146"/>
      <c r="E20" s="146"/>
      <c r="F20" s="147"/>
      <c r="G20" s="192"/>
      <c r="H20" s="79">
        <f t="shared" si="6"/>
        <v>5</v>
      </c>
      <c r="I20" s="80"/>
      <c r="J20" s="80"/>
      <c r="K20" s="81"/>
      <c r="L20" s="191"/>
      <c r="M20" s="79" t="str">
        <f t="shared" si="4"/>
        <v>25.11.</v>
      </c>
      <c r="N20" s="80"/>
      <c r="O20" s="80"/>
      <c r="P20" s="80"/>
      <c r="Q20" s="81"/>
      <c r="R20" s="191"/>
      <c r="S20" s="161">
        <f t="shared" si="5"/>
        <v>0.85</v>
      </c>
      <c r="T20" s="80"/>
      <c r="U20" s="80"/>
      <c r="V20" s="80"/>
      <c r="W20" s="81"/>
      <c r="X20" s="191"/>
      <c r="Y20" s="79" t="str">
        <f>$Y$16</f>
        <v>Fernseher (links)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89" t="str">
        <f>$BC$8 &amp; " "</f>
        <v xml:space="preserve">Markus </v>
      </c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59"/>
      <c r="AY20" s="81" t="s">
        <v>2</v>
      </c>
      <c r="AZ20" s="190"/>
      <c r="BA20" s="79"/>
      <c r="BB20" s="157" t="str">
        <f>" " &amp; $BQ$8</f>
        <v xml:space="preserve"> Schmiddi</v>
      </c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91"/>
      <c r="BR20" s="153">
        <v>0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0</v>
      </c>
      <c r="CA20" s="154"/>
      <c r="CB20" s="154"/>
      <c r="CC20" s="154"/>
      <c r="CD20" s="155"/>
      <c r="CE20" s="116"/>
      <c r="CF20" s="15">
        <f t="shared" si="0"/>
        <v>1</v>
      </c>
      <c r="CG20" s="15">
        <f t="shared" si="1"/>
        <v>0</v>
      </c>
      <c r="CH20" s="15">
        <f t="shared" si="2"/>
        <v>1</v>
      </c>
      <c r="CI20" s="15">
        <f t="shared" si="3"/>
        <v>0</v>
      </c>
      <c r="CJ20" s="193"/>
    </row>
    <row r="21" spans="1:88" ht="11.25" customHeight="1" x14ac:dyDescent="0.25">
      <c r="A21" s="18"/>
      <c r="B21" s="115"/>
      <c r="C21" s="145"/>
      <c r="D21" s="146"/>
      <c r="E21" s="146"/>
      <c r="F21" s="147"/>
      <c r="G21" s="192"/>
      <c r="H21" s="79">
        <f t="shared" si="6"/>
        <v>6</v>
      </c>
      <c r="I21" s="80"/>
      <c r="J21" s="80"/>
      <c r="K21" s="81"/>
      <c r="L21" s="191"/>
      <c r="M21" s="79" t="str">
        <f t="shared" si="4"/>
        <v>25.11.</v>
      </c>
      <c r="N21" s="80"/>
      <c r="O21" s="80"/>
      <c r="P21" s="80"/>
      <c r="Q21" s="81"/>
      <c r="R21" s="191"/>
      <c r="S21" s="161">
        <f t="shared" si="5"/>
        <v>0.85</v>
      </c>
      <c r="T21" s="80"/>
      <c r="U21" s="80"/>
      <c r="V21" s="80"/>
      <c r="W21" s="81"/>
      <c r="X21" s="191"/>
      <c r="Y21" s="79" t="str">
        <f>$Y$17</f>
        <v>Fernseher (rechts)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89" t="str">
        <f>$M$8 &amp; " "</f>
        <v xml:space="preserve">Ratze </v>
      </c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59"/>
      <c r="AY21" s="81" t="s">
        <v>2</v>
      </c>
      <c r="AZ21" s="190"/>
      <c r="BA21" s="79"/>
      <c r="BB21" s="157" t="str">
        <f>" " &amp; $AO$8</f>
        <v xml:space="preserve"> Patrick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0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0</v>
      </c>
      <c r="CA21" s="154"/>
      <c r="CB21" s="154"/>
      <c r="CC21" s="154"/>
      <c r="CD21" s="155"/>
      <c r="CE21" s="116"/>
      <c r="CF21" s="15">
        <f t="shared" si="0"/>
        <v>1</v>
      </c>
      <c r="CG21" s="15">
        <f t="shared" si="1"/>
        <v>0</v>
      </c>
      <c r="CH21" s="15">
        <f t="shared" si="2"/>
        <v>1</v>
      </c>
      <c r="CI21" s="15">
        <f t="shared" si="3"/>
        <v>0</v>
      </c>
      <c r="CJ21" s="193"/>
    </row>
    <row r="22" spans="1:88" ht="11.25" customHeight="1" x14ac:dyDescent="0.25">
      <c r="A22" s="18"/>
      <c r="B22" s="115"/>
      <c r="C22" s="145"/>
      <c r="D22" s="146"/>
      <c r="E22" s="146"/>
      <c r="F22" s="147"/>
      <c r="G22" s="192"/>
      <c r="H22" s="79">
        <f t="shared" si="6"/>
        <v>7</v>
      </c>
      <c r="I22" s="80"/>
      <c r="J22" s="80"/>
      <c r="K22" s="81"/>
      <c r="L22" s="191"/>
      <c r="M22" s="79" t="str">
        <f t="shared" si="4"/>
        <v>25.11.</v>
      </c>
      <c r="N22" s="80"/>
      <c r="O22" s="80"/>
      <c r="P22" s="80"/>
      <c r="Q22" s="81"/>
      <c r="R22" s="191"/>
      <c r="S22" s="161">
        <f t="shared" si="5"/>
        <v>0.85833333333333328</v>
      </c>
      <c r="T22" s="80"/>
      <c r="U22" s="80"/>
      <c r="V22" s="80"/>
      <c r="W22" s="81"/>
      <c r="X22" s="191"/>
      <c r="Y22" s="79" t="str">
        <f>$Y$16</f>
        <v>Fernseher (links)</v>
      </c>
      <c r="Z22" s="80"/>
      <c r="AA22" s="80"/>
      <c r="AB22" s="80"/>
      <c r="AC22" s="80"/>
      <c r="AD22" s="80"/>
      <c r="AE22" s="80"/>
      <c r="AF22" s="80"/>
      <c r="AG22" s="80"/>
      <c r="AH22" s="81"/>
      <c r="AI22" s="191"/>
      <c r="AJ22" s="189" t="str">
        <f>$AA$8 &amp; " "</f>
        <v xml:space="preserve">Christoph </v>
      </c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59"/>
      <c r="AY22" s="81" t="s">
        <v>2</v>
      </c>
      <c r="AZ22" s="190"/>
      <c r="BA22" s="79"/>
      <c r="BB22" s="157" t="str">
        <f>" " &amp; $BC$8</f>
        <v xml:space="preserve"> Markus</v>
      </c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91"/>
      <c r="BR22" s="153">
        <v>1</v>
      </c>
      <c r="BS22" s="154"/>
      <c r="BT22" s="154"/>
      <c r="BU22" s="154"/>
      <c r="BV22" s="154"/>
      <c r="BW22" s="80" t="s">
        <v>2</v>
      </c>
      <c r="BX22" s="80"/>
      <c r="BY22" s="80"/>
      <c r="BZ22" s="154">
        <v>1</v>
      </c>
      <c r="CA22" s="154"/>
      <c r="CB22" s="154"/>
      <c r="CC22" s="154"/>
      <c r="CD22" s="155"/>
      <c r="CE22" s="116"/>
      <c r="CF22" s="15">
        <f t="shared" si="0"/>
        <v>1</v>
      </c>
      <c r="CG22" s="15">
        <f t="shared" si="1"/>
        <v>0</v>
      </c>
      <c r="CH22" s="15">
        <f t="shared" si="2"/>
        <v>1</v>
      </c>
      <c r="CI22" s="15">
        <f t="shared" si="3"/>
        <v>0</v>
      </c>
      <c r="CJ22" s="193"/>
    </row>
    <row r="23" spans="1:88" ht="11.25" customHeight="1" x14ac:dyDescent="0.25">
      <c r="A23" s="18"/>
      <c r="B23" s="115"/>
      <c r="C23" s="145"/>
      <c r="D23" s="146"/>
      <c r="E23" s="146"/>
      <c r="F23" s="147"/>
      <c r="G23" s="192"/>
      <c r="H23" s="79">
        <f t="shared" si="6"/>
        <v>8</v>
      </c>
      <c r="I23" s="80"/>
      <c r="J23" s="80"/>
      <c r="K23" s="81"/>
      <c r="L23" s="191"/>
      <c r="M23" s="79" t="str">
        <f t="shared" si="4"/>
        <v>25.11.</v>
      </c>
      <c r="N23" s="80"/>
      <c r="O23" s="80"/>
      <c r="P23" s="80"/>
      <c r="Q23" s="81"/>
      <c r="R23" s="191"/>
      <c r="S23" s="161">
        <f t="shared" si="5"/>
        <v>0.85833333333333328</v>
      </c>
      <c r="T23" s="80"/>
      <c r="U23" s="80"/>
      <c r="V23" s="80"/>
      <c r="W23" s="81"/>
      <c r="X23" s="191"/>
      <c r="Y23" s="79" t="str">
        <f>$Y$17</f>
        <v>Fernseher (rechts)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89" t="str">
        <f>$AO$8 &amp; " "</f>
        <v xml:space="preserve">Patrick </v>
      </c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59"/>
      <c r="AY23" s="81" t="s">
        <v>2</v>
      </c>
      <c r="AZ23" s="190"/>
      <c r="BA23" s="79"/>
      <c r="BB23" s="157" t="str">
        <f>" " &amp; $BQ$8</f>
        <v xml:space="preserve"> Schmiddi</v>
      </c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91"/>
      <c r="BR23" s="153">
        <v>1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15">
        <f t="shared" si="0"/>
        <v>1</v>
      </c>
      <c r="CG23" s="15">
        <f t="shared" si="1"/>
        <v>0</v>
      </c>
      <c r="CH23" s="15">
        <f t="shared" si="2"/>
        <v>1</v>
      </c>
      <c r="CI23" s="15">
        <f t="shared" si="3"/>
        <v>0</v>
      </c>
      <c r="CJ23" s="193"/>
    </row>
    <row r="24" spans="1:88" ht="11.25" customHeight="1" x14ac:dyDescent="0.25">
      <c r="A24" s="18"/>
      <c r="B24" s="115"/>
      <c r="C24" s="145"/>
      <c r="D24" s="146"/>
      <c r="E24" s="146"/>
      <c r="F24" s="147"/>
      <c r="G24" s="192"/>
      <c r="H24" s="79">
        <f t="shared" si="6"/>
        <v>9</v>
      </c>
      <c r="I24" s="80"/>
      <c r="J24" s="80"/>
      <c r="K24" s="81"/>
      <c r="L24" s="191"/>
      <c r="M24" s="79" t="str">
        <f t="shared" si="4"/>
        <v>25.11.</v>
      </c>
      <c r="N24" s="80"/>
      <c r="O24" s="80"/>
      <c r="P24" s="80"/>
      <c r="Q24" s="81"/>
      <c r="R24" s="191"/>
      <c r="S24" s="161">
        <f t="shared" si="5"/>
        <v>0.86666666666666659</v>
      </c>
      <c r="T24" s="80"/>
      <c r="U24" s="80"/>
      <c r="V24" s="80"/>
      <c r="W24" s="81"/>
      <c r="X24" s="191"/>
      <c r="Y24" s="79" t="str">
        <f>$Y$16</f>
        <v>Fernseher (links)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89" t="str">
        <f>$BC$8 &amp; " "</f>
        <v xml:space="preserve">Markus </v>
      </c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59"/>
      <c r="AY24" s="81" t="s">
        <v>2</v>
      </c>
      <c r="AZ24" s="190"/>
      <c r="BA24" s="79"/>
      <c r="BB24" s="157" t="str">
        <f>" " &amp; $M$8</f>
        <v xml:space="preserve"> Ratze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0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1</v>
      </c>
      <c r="CA24" s="154"/>
      <c r="CB24" s="154"/>
      <c r="CC24" s="154"/>
      <c r="CD24" s="155"/>
      <c r="CE24" s="116"/>
      <c r="CF24" s="15">
        <f t="shared" si="0"/>
        <v>1</v>
      </c>
      <c r="CG24" s="15">
        <f t="shared" si="1"/>
        <v>0</v>
      </c>
      <c r="CH24" s="15">
        <f t="shared" si="2"/>
        <v>0</v>
      </c>
      <c r="CI24" s="15">
        <f t="shared" si="3"/>
        <v>1</v>
      </c>
      <c r="CJ24" s="193"/>
    </row>
    <row r="25" spans="1:88" ht="11.25" customHeight="1" x14ac:dyDescent="0.25">
      <c r="A25" s="18"/>
      <c r="B25" s="115"/>
      <c r="C25" s="148"/>
      <c r="D25" s="149"/>
      <c r="E25" s="149"/>
      <c r="F25" s="150"/>
      <c r="G25" s="192"/>
      <c r="H25" s="79">
        <f t="shared" si="6"/>
        <v>10</v>
      </c>
      <c r="I25" s="80"/>
      <c r="J25" s="80"/>
      <c r="K25" s="81"/>
      <c r="L25" s="191"/>
      <c r="M25" s="79" t="str">
        <f t="shared" si="4"/>
        <v>25.11.</v>
      </c>
      <c r="N25" s="80"/>
      <c r="O25" s="80"/>
      <c r="P25" s="80"/>
      <c r="Q25" s="81"/>
      <c r="R25" s="191"/>
      <c r="S25" s="161">
        <f t="shared" si="5"/>
        <v>0.86666666666666659</v>
      </c>
      <c r="T25" s="80"/>
      <c r="U25" s="80"/>
      <c r="V25" s="80"/>
      <c r="W25" s="81"/>
      <c r="X25" s="191"/>
      <c r="Y25" s="79" t="str">
        <f>$Y$17</f>
        <v>Fernseher (rechts)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89" t="str">
        <f>$BQ$8 &amp; " "</f>
        <v xml:space="preserve">Schmiddi </v>
      </c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59"/>
      <c r="AY25" s="81" t="s">
        <v>2</v>
      </c>
      <c r="AZ25" s="190"/>
      <c r="BA25" s="79"/>
      <c r="BB25" s="157" t="str">
        <f>" " &amp; $AA$8</f>
        <v xml:space="preserve"> Christoph</v>
      </c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91"/>
      <c r="BR25" s="153">
        <v>1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0</v>
      </c>
      <c r="CA25" s="154"/>
      <c r="CB25" s="154"/>
      <c r="CC25" s="154"/>
      <c r="CD25" s="155"/>
      <c r="CE25" s="116"/>
      <c r="CF25" s="15">
        <f t="shared" si="0"/>
        <v>1</v>
      </c>
      <c r="CG25" s="15">
        <f t="shared" si="1"/>
        <v>1</v>
      </c>
      <c r="CH25" s="15">
        <f t="shared" si="2"/>
        <v>0</v>
      </c>
      <c r="CI25" s="15">
        <f t="shared" si="3"/>
        <v>0</v>
      </c>
      <c r="CJ25" s="193"/>
    </row>
    <row r="26" spans="1:88" ht="7.5" customHeight="1" x14ac:dyDescent="0.25">
      <c r="A26" s="18"/>
      <c r="B26" s="115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16"/>
      <c r="CF26" s="15"/>
      <c r="CG26" s="15"/>
      <c r="CH26" s="15"/>
      <c r="CI26" s="15"/>
      <c r="CJ26" s="193"/>
    </row>
    <row r="27" spans="1:88" ht="11.25" customHeight="1" x14ac:dyDescent="0.25">
      <c r="A27" s="18"/>
      <c r="B27" s="115"/>
      <c r="C27" s="142" t="s">
        <v>11</v>
      </c>
      <c r="D27" s="143"/>
      <c r="E27" s="143"/>
      <c r="F27" s="144"/>
      <c r="G27" s="192"/>
      <c r="H27" s="79">
        <f>H25+1</f>
        <v>11</v>
      </c>
      <c r="I27" s="80"/>
      <c r="J27" s="80"/>
      <c r="K27" s="81"/>
      <c r="L27" s="191"/>
      <c r="M27" s="79" t="str">
        <f t="shared" ref="M27:M36" si="7">$M$16</f>
        <v>25.11.</v>
      </c>
      <c r="N27" s="80"/>
      <c r="O27" s="80"/>
      <c r="P27" s="80"/>
      <c r="Q27" s="81"/>
      <c r="R27" s="191"/>
      <c r="S27" s="161">
        <f>S24+$C$14</f>
        <v>0.87499999999999989</v>
      </c>
      <c r="T27" s="80"/>
      <c r="U27" s="80"/>
      <c r="V27" s="80"/>
      <c r="W27" s="81"/>
      <c r="X27" s="191"/>
      <c r="Y27" s="79" t="str">
        <f>$Y$17</f>
        <v>Fernseher (rechts)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$AA$8 &amp; " "</f>
        <v xml:space="preserve">Christoph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$M$8</f>
        <v xml:space="preserve"> Ratze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1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1</v>
      </c>
      <c r="CA27" s="154"/>
      <c r="CB27" s="154"/>
      <c r="CC27" s="154"/>
      <c r="CD27" s="155"/>
      <c r="CE27" s="116"/>
      <c r="CF27" s="15">
        <f t="shared" ref="CF27:CF36" si="8">IF(AND(ISNUMBER(BR27),ISNUMBER(BZ27)),1,0)</f>
        <v>1</v>
      </c>
      <c r="CG27" s="15">
        <f t="shared" ref="CG27:CG36" si="9">IF(OR(ISBLANK(BR27),ISBLANK(BZ27)),0,IF(BR27&gt;BZ27,1,0))</f>
        <v>0</v>
      </c>
      <c r="CH27" s="15">
        <f t="shared" ref="CH27:CH36" si="10">IF(OR(ISBLANK(BR27),ISBLANK(BZ27)),0,IF(BR27=BZ27,1,0))</f>
        <v>1</v>
      </c>
      <c r="CI27" s="15">
        <f t="shared" ref="CI27:CI36" si="11">IF(OR(ISBLANK(BR27),ISBLANK(BZ27)),0,IF(BR27&lt;BZ27,1,0))</f>
        <v>0</v>
      </c>
      <c r="CJ27" s="193"/>
    </row>
    <row r="28" spans="1:88" ht="11.25" customHeight="1" x14ac:dyDescent="0.25">
      <c r="A28" s="18"/>
      <c r="B28" s="115"/>
      <c r="C28" s="145"/>
      <c r="D28" s="146"/>
      <c r="E28" s="146"/>
      <c r="F28" s="147"/>
      <c r="G28" s="192"/>
      <c r="H28" s="79">
        <f>H27+1</f>
        <v>12</v>
      </c>
      <c r="I28" s="80"/>
      <c r="J28" s="80"/>
      <c r="K28" s="81"/>
      <c r="L28" s="191"/>
      <c r="M28" s="79" t="str">
        <f t="shared" si="7"/>
        <v>25.11.</v>
      </c>
      <c r="N28" s="80"/>
      <c r="O28" s="80"/>
      <c r="P28" s="80"/>
      <c r="Q28" s="81"/>
      <c r="R28" s="191"/>
      <c r="S28" s="161">
        <f>S25+$C$14</f>
        <v>0.87499999999999989</v>
      </c>
      <c r="T28" s="80"/>
      <c r="U28" s="80"/>
      <c r="V28" s="80"/>
      <c r="W28" s="81"/>
      <c r="X28" s="191"/>
      <c r="Y28" s="79" t="str">
        <f>$Y$16</f>
        <v>Fernseher (links)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89" t="str">
        <f>$BC$8 &amp; " "</f>
        <v xml:space="preserve">Markus </v>
      </c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59"/>
      <c r="AY28" s="81" t="s">
        <v>2</v>
      </c>
      <c r="AZ28" s="190"/>
      <c r="BA28" s="79"/>
      <c r="BB28" s="157" t="str">
        <f>" " &amp; $AO$8</f>
        <v xml:space="preserve"> Patrick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1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1</v>
      </c>
      <c r="CA28" s="154"/>
      <c r="CB28" s="154"/>
      <c r="CC28" s="154"/>
      <c r="CD28" s="155"/>
      <c r="CE28" s="116"/>
      <c r="CF28" s="15">
        <f t="shared" si="8"/>
        <v>1</v>
      </c>
      <c r="CG28" s="15">
        <f t="shared" si="9"/>
        <v>0</v>
      </c>
      <c r="CH28" s="15">
        <f t="shared" si="10"/>
        <v>1</v>
      </c>
      <c r="CI28" s="15">
        <f t="shared" si="11"/>
        <v>0</v>
      </c>
      <c r="CJ28" s="193"/>
    </row>
    <row r="29" spans="1:88" ht="11.25" customHeight="1" x14ac:dyDescent="0.25">
      <c r="A29" s="18"/>
      <c r="B29" s="115"/>
      <c r="C29" s="145"/>
      <c r="D29" s="146"/>
      <c r="E29" s="146"/>
      <c r="F29" s="147"/>
      <c r="G29" s="192"/>
      <c r="H29" s="79">
        <f t="shared" ref="H29:H36" si="12">H28+1</f>
        <v>13</v>
      </c>
      <c r="I29" s="80"/>
      <c r="J29" s="80"/>
      <c r="K29" s="81"/>
      <c r="L29" s="191"/>
      <c r="M29" s="79" t="str">
        <f t="shared" si="7"/>
        <v>25.11.</v>
      </c>
      <c r="N29" s="80"/>
      <c r="O29" s="80"/>
      <c r="P29" s="80"/>
      <c r="Q29" s="81"/>
      <c r="R29" s="191"/>
      <c r="S29" s="161">
        <f t="shared" ref="S29:S36" si="13">S27+$C$14</f>
        <v>0.88333333333333319</v>
      </c>
      <c r="T29" s="80"/>
      <c r="U29" s="80"/>
      <c r="V29" s="80"/>
      <c r="W29" s="81"/>
      <c r="X29" s="191"/>
      <c r="Y29" s="79" t="str">
        <f>$Y$17</f>
        <v>Fernseher (rechts)</v>
      </c>
      <c r="Z29" s="80"/>
      <c r="AA29" s="80"/>
      <c r="AB29" s="80"/>
      <c r="AC29" s="80"/>
      <c r="AD29" s="80"/>
      <c r="AE29" s="80"/>
      <c r="AF29" s="80"/>
      <c r="AG29" s="80"/>
      <c r="AH29" s="81"/>
      <c r="AI29" s="191"/>
      <c r="AJ29" s="189" t="str">
        <f>$M$8 &amp; " "</f>
        <v xml:space="preserve">Ratze </v>
      </c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59"/>
      <c r="AY29" s="81" t="s">
        <v>2</v>
      </c>
      <c r="AZ29" s="190"/>
      <c r="BA29" s="79"/>
      <c r="BB29" s="157" t="str">
        <f>" " &amp; $BQ$8</f>
        <v xml:space="preserve"> Schmiddi</v>
      </c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91"/>
      <c r="BR29" s="153">
        <v>0</v>
      </c>
      <c r="BS29" s="154"/>
      <c r="BT29" s="154"/>
      <c r="BU29" s="154"/>
      <c r="BV29" s="154"/>
      <c r="BW29" s="80" t="s">
        <v>2</v>
      </c>
      <c r="BX29" s="80"/>
      <c r="BY29" s="80"/>
      <c r="BZ29" s="154">
        <v>2</v>
      </c>
      <c r="CA29" s="154"/>
      <c r="CB29" s="154"/>
      <c r="CC29" s="154"/>
      <c r="CD29" s="155"/>
      <c r="CE29" s="116"/>
      <c r="CF29" s="15">
        <f t="shared" si="8"/>
        <v>1</v>
      </c>
      <c r="CG29" s="15">
        <f t="shared" si="9"/>
        <v>0</v>
      </c>
      <c r="CH29" s="15">
        <f t="shared" si="10"/>
        <v>0</v>
      </c>
      <c r="CI29" s="15">
        <f t="shared" si="11"/>
        <v>1</v>
      </c>
      <c r="CJ29" s="193"/>
    </row>
    <row r="30" spans="1:88" ht="11.25" customHeight="1" x14ac:dyDescent="0.25">
      <c r="A30" s="18"/>
      <c r="B30" s="115"/>
      <c r="C30" s="145"/>
      <c r="D30" s="146"/>
      <c r="E30" s="146"/>
      <c r="F30" s="147"/>
      <c r="G30" s="192"/>
      <c r="H30" s="79">
        <f t="shared" si="12"/>
        <v>14</v>
      </c>
      <c r="I30" s="80"/>
      <c r="J30" s="80"/>
      <c r="K30" s="81"/>
      <c r="L30" s="191"/>
      <c r="M30" s="79" t="str">
        <f t="shared" si="7"/>
        <v>25.11.</v>
      </c>
      <c r="N30" s="80"/>
      <c r="O30" s="80"/>
      <c r="P30" s="80"/>
      <c r="Q30" s="81"/>
      <c r="R30" s="191"/>
      <c r="S30" s="161">
        <f t="shared" si="13"/>
        <v>0.88333333333333319</v>
      </c>
      <c r="T30" s="80"/>
      <c r="U30" s="80"/>
      <c r="V30" s="80"/>
      <c r="W30" s="81"/>
      <c r="X30" s="191"/>
      <c r="Y30" s="79" t="str">
        <f>$Y$16</f>
        <v>Fernseher (links)</v>
      </c>
      <c r="Z30" s="80"/>
      <c r="AA30" s="80"/>
      <c r="AB30" s="80"/>
      <c r="AC30" s="80"/>
      <c r="AD30" s="80"/>
      <c r="AE30" s="80"/>
      <c r="AF30" s="80"/>
      <c r="AG30" s="80"/>
      <c r="AH30" s="81"/>
      <c r="AI30" s="191"/>
      <c r="AJ30" s="189" t="str">
        <f>$AO$8 &amp; " "</f>
        <v xml:space="preserve">Patrick </v>
      </c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59"/>
      <c r="AY30" s="81" t="s">
        <v>2</v>
      </c>
      <c r="AZ30" s="190"/>
      <c r="BA30" s="79"/>
      <c r="BB30" s="157" t="str">
        <f>" " &amp; $AA$8</f>
        <v xml:space="preserve"> Christoph</v>
      </c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91"/>
      <c r="BR30" s="153">
        <v>0</v>
      </c>
      <c r="BS30" s="154"/>
      <c r="BT30" s="154"/>
      <c r="BU30" s="154"/>
      <c r="BV30" s="154"/>
      <c r="BW30" s="80" t="s">
        <v>2</v>
      </c>
      <c r="BX30" s="80"/>
      <c r="BY30" s="80"/>
      <c r="BZ30" s="154">
        <v>2</v>
      </c>
      <c r="CA30" s="154"/>
      <c r="CB30" s="154"/>
      <c r="CC30" s="154"/>
      <c r="CD30" s="155"/>
      <c r="CE30" s="116"/>
      <c r="CF30" s="15">
        <f t="shared" si="8"/>
        <v>1</v>
      </c>
      <c r="CG30" s="15">
        <f t="shared" si="9"/>
        <v>0</v>
      </c>
      <c r="CH30" s="15">
        <f t="shared" si="10"/>
        <v>0</v>
      </c>
      <c r="CI30" s="15">
        <f t="shared" si="11"/>
        <v>1</v>
      </c>
      <c r="CJ30" s="193"/>
    </row>
    <row r="31" spans="1:88" ht="11.25" customHeight="1" x14ac:dyDescent="0.25">
      <c r="A31" s="18"/>
      <c r="B31" s="115"/>
      <c r="C31" s="145"/>
      <c r="D31" s="146"/>
      <c r="E31" s="146"/>
      <c r="F31" s="147"/>
      <c r="G31" s="192"/>
      <c r="H31" s="79">
        <f t="shared" si="12"/>
        <v>15</v>
      </c>
      <c r="I31" s="80"/>
      <c r="J31" s="80"/>
      <c r="K31" s="81"/>
      <c r="L31" s="191"/>
      <c r="M31" s="79" t="str">
        <f t="shared" si="7"/>
        <v>25.11.</v>
      </c>
      <c r="N31" s="80"/>
      <c r="O31" s="80"/>
      <c r="P31" s="80"/>
      <c r="Q31" s="81"/>
      <c r="R31" s="191"/>
      <c r="S31" s="161">
        <f t="shared" si="13"/>
        <v>0.8916666666666665</v>
      </c>
      <c r="T31" s="80"/>
      <c r="U31" s="80"/>
      <c r="V31" s="80"/>
      <c r="W31" s="81"/>
      <c r="X31" s="191"/>
      <c r="Y31" s="79" t="str">
        <f>$Y$17</f>
        <v>Fernseher (rechts)</v>
      </c>
      <c r="Z31" s="80"/>
      <c r="AA31" s="80"/>
      <c r="AB31" s="80"/>
      <c r="AC31" s="80"/>
      <c r="AD31" s="80"/>
      <c r="AE31" s="80"/>
      <c r="AF31" s="80"/>
      <c r="AG31" s="80"/>
      <c r="AH31" s="81"/>
      <c r="AI31" s="191"/>
      <c r="AJ31" s="189" t="str">
        <f>$BQ$8 &amp; " "</f>
        <v xml:space="preserve">Schmiddi </v>
      </c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59"/>
      <c r="AY31" s="81" t="s">
        <v>2</v>
      </c>
      <c r="AZ31" s="190"/>
      <c r="BA31" s="79"/>
      <c r="BB31" s="157" t="str">
        <f>" " &amp; $BC$8</f>
        <v xml:space="preserve"> Markus</v>
      </c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91"/>
      <c r="BR31" s="153">
        <v>1</v>
      </c>
      <c r="BS31" s="154"/>
      <c r="BT31" s="154"/>
      <c r="BU31" s="154"/>
      <c r="BV31" s="154"/>
      <c r="BW31" s="80" t="s">
        <v>2</v>
      </c>
      <c r="BX31" s="80"/>
      <c r="BY31" s="80"/>
      <c r="BZ31" s="154">
        <v>1</v>
      </c>
      <c r="CA31" s="154"/>
      <c r="CB31" s="154"/>
      <c r="CC31" s="154"/>
      <c r="CD31" s="155"/>
      <c r="CE31" s="116"/>
      <c r="CF31" s="15">
        <f t="shared" si="8"/>
        <v>1</v>
      </c>
      <c r="CG31" s="15">
        <f t="shared" si="9"/>
        <v>0</v>
      </c>
      <c r="CH31" s="15">
        <f t="shared" si="10"/>
        <v>1</v>
      </c>
      <c r="CI31" s="15">
        <f t="shared" si="11"/>
        <v>0</v>
      </c>
      <c r="CJ31" s="193"/>
    </row>
    <row r="32" spans="1:88" ht="11.25" customHeight="1" x14ac:dyDescent="0.25">
      <c r="A32" s="18"/>
      <c r="B32" s="115"/>
      <c r="C32" s="145"/>
      <c r="D32" s="146"/>
      <c r="E32" s="146"/>
      <c r="F32" s="147"/>
      <c r="G32" s="192"/>
      <c r="H32" s="79">
        <f t="shared" si="12"/>
        <v>16</v>
      </c>
      <c r="I32" s="80"/>
      <c r="J32" s="80"/>
      <c r="K32" s="81"/>
      <c r="L32" s="191"/>
      <c r="M32" s="79" t="str">
        <f t="shared" si="7"/>
        <v>25.11.</v>
      </c>
      <c r="N32" s="80"/>
      <c r="O32" s="80"/>
      <c r="P32" s="80"/>
      <c r="Q32" s="81"/>
      <c r="R32" s="191"/>
      <c r="S32" s="161">
        <f t="shared" si="13"/>
        <v>0.8916666666666665</v>
      </c>
      <c r="T32" s="80"/>
      <c r="U32" s="80"/>
      <c r="V32" s="80"/>
      <c r="W32" s="81"/>
      <c r="X32" s="191"/>
      <c r="Y32" s="79" t="str">
        <f>$Y$16</f>
        <v>Fernseher (links)</v>
      </c>
      <c r="Z32" s="80"/>
      <c r="AA32" s="80"/>
      <c r="AB32" s="80"/>
      <c r="AC32" s="80"/>
      <c r="AD32" s="80"/>
      <c r="AE32" s="80"/>
      <c r="AF32" s="80"/>
      <c r="AG32" s="80"/>
      <c r="AH32" s="81"/>
      <c r="AI32" s="191"/>
      <c r="AJ32" s="189" t="str">
        <f>$AO$8 &amp; " "</f>
        <v xml:space="preserve">Patrick </v>
      </c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59"/>
      <c r="AY32" s="81" t="s">
        <v>2</v>
      </c>
      <c r="AZ32" s="190"/>
      <c r="BA32" s="79"/>
      <c r="BB32" s="157" t="str">
        <f>" " &amp; $M$8</f>
        <v xml:space="preserve"> Ratze</v>
      </c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91"/>
      <c r="BR32" s="153">
        <v>0</v>
      </c>
      <c r="BS32" s="154"/>
      <c r="BT32" s="154"/>
      <c r="BU32" s="154"/>
      <c r="BV32" s="154"/>
      <c r="BW32" s="80" t="s">
        <v>2</v>
      </c>
      <c r="BX32" s="80"/>
      <c r="BY32" s="80"/>
      <c r="BZ32" s="154">
        <v>2</v>
      </c>
      <c r="CA32" s="154"/>
      <c r="CB32" s="154"/>
      <c r="CC32" s="154"/>
      <c r="CD32" s="155"/>
      <c r="CE32" s="116"/>
      <c r="CF32" s="15">
        <f t="shared" si="8"/>
        <v>1</v>
      </c>
      <c r="CG32" s="15">
        <f t="shared" si="9"/>
        <v>0</v>
      </c>
      <c r="CH32" s="15">
        <f t="shared" si="10"/>
        <v>0</v>
      </c>
      <c r="CI32" s="15">
        <f t="shared" si="11"/>
        <v>1</v>
      </c>
      <c r="CJ32" s="193"/>
    </row>
    <row r="33" spans="1:88" ht="11.25" customHeight="1" x14ac:dyDescent="0.25">
      <c r="A33" s="18"/>
      <c r="B33" s="115"/>
      <c r="C33" s="145"/>
      <c r="D33" s="146"/>
      <c r="E33" s="146"/>
      <c r="F33" s="147"/>
      <c r="G33" s="192"/>
      <c r="H33" s="79">
        <f t="shared" si="12"/>
        <v>17</v>
      </c>
      <c r="I33" s="80"/>
      <c r="J33" s="80"/>
      <c r="K33" s="81"/>
      <c r="L33" s="191"/>
      <c r="M33" s="79" t="str">
        <f t="shared" si="7"/>
        <v>25.11.</v>
      </c>
      <c r="N33" s="80"/>
      <c r="O33" s="80"/>
      <c r="P33" s="80"/>
      <c r="Q33" s="81"/>
      <c r="R33" s="191"/>
      <c r="S33" s="161">
        <f t="shared" si="13"/>
        <v>0.8999999999999998</v>
      </c>
      <c r="T33" s="80"/>
      <c r="U33" s="80"/>
      <c r="V33" s="80"/>
      <c r="W33" s="81"/>
      <c r="X33" s="191"/>
      <c r="Y33" s="79" t="str">
        <f>$Y$17</f>
        <v>Fernseher (rechts)</v>
      </c>
      <c r="Z33" s="80"/>
      <c r="AA33" s="80"/>
      <c r="AB33" s="80"/>
      <c r="AC33" s="80"/>
      <c r="AD33" s="80"/>
      <c r="AE33" s="80"/>
      <c r="AF33" s="80"/>
      <c r="AG33" s="80"/>
      <c r="AH33" s="81"/>
      <c r="AI33" s="191"/>
      <c r="AJ33" s="189" t="str">
        <f>$BC$8 &amp; " "</f>
        <v xml:space="preserve">Markus </v>
      </c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59"/>
      <c r="AY33" s="81" t="s">
        <v>2</v>
      </c>
      <c r="AZ33" s="190"/>
      <c r="BA33" s="79"/>
      <c r="BB33" s="157" t="str">
        <f>" " &amp; $AA$8</f>
        <v xml:space="preserve"> Christoph</v>
      </c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91"/>
      <c r="BR33" s="153">
        <v>1</v>
      </c>
      <c r="BS33" s="154"/>
      <c r="BT33" s="154"/>
      <c r="BU33" s="154"/>
      <c r="BV33" s="154"/>
      <c r="BW33" s="80" t="s">
        <v>2</v>
      </c>
      <c r="BX33" s="80"/>
      <c r="BY33" s="80"/>
      <c r="BZ33" s="154">
        <v>2</v>
      </c>
      <c r="CA33" s="154"/>
      <c r="CB33" s="154"/>
      <c r="CC33" s="154"/>
      <c r="CD33" s="155"/>
      <c r="CE33" s="116"/>
      <c r="CF33" s="15">
        <f t="shared" si="8"/>
        <v>1</v>
      </c>
      <c r="CG33" s="15">
        <f t="shared" si="9"/>
        <v>0</v>
      </c>
      <c r="CH33" s="15">
        <f t="shared" si="10"/>
        <v>0</v>
      </c>
      <c r="CI33" s="15">
        <f t="shared" si="11"/>
        <v>1</v>
      </c>
      <c r="CJ33" s="193"/>
    </row>
    <row r="34" spans="1:88" ht="11.25" customHeight="1" x14ac:dyDescent="0.25">
      <c r="A34" s="18"/>
      <c r="B34" s="115"/>
      <c r="C34" s="145"/>
      <c r="D34" s="146"/>
      <c r="E34" s="146"/>
      <c r="F34" s="147"/>
      <c r="G34" s="192"/>
      <c r="H34" s="79">
        <f t="shared" si="12"/>
        <v>18</v>
      </c>
      <c r="I34" s="80"/>
      <c r="J34" s="80"/>
      <c r="K34" s="81"/>
      <c r="L34" s="191"/>
      <c r="M34" s="79" t="str">
        <f t="shared" si="7"/>
        <v>25.11.</v>
      </c>
      <c r="N34" s="80"/>
      <c r="O34" s="80"/>
      <c r="P34" s="80"/>
      <c r="Q34" s="81"/>
      <c r="R34" s="191"/>
      <c r="S34" s="161">
        <f t="shared" si="13"/>
        <v>0.8999999999999998</v>
      </c>
      <c r="T34" s="80"/>
      <c r="U34" s="80"/>
      <c r="V34" s="80"/>
      <c r="W34" s="81"/>
      <c r="X34" s="191"/>
      <c r="Y34" s="79" t="str">
        <f>$Y$16</f>
        <v>Fernseher (links)</v>
      </c>
      <c r="Z34" s="80"/>
      <c r="AA34" s="80"/>
      <c r="AB34" s="80"/>
      <c r="AC34" s="80"/>
      <c r="AD34" s="80"/>
      <c r="AE34" s="80"/>
      <c r="AF34" s="80"/>
      <c r="AG34" s="80"/>
      <c r="AH34" s="81"/>
      <c r="AI34" s="191"/>
      <c r="AJ34" s="189" t="str">
        <f>$BQ$8 &amp; " "</f>
        <v xml:space="preserve">Schmiddi </v>
      </c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59"/>
      <c r="AY34" s="81" t="s">
        <v>2</v>
      </c>
      <c r="AZ34" s="190"/>
      <c r="BA34" s="79"/>
      <c r="BB34" s="157" t="str">
        <f>" " &amp; $AO$8</f>
        <v xml:space="preserve"> Patrick</v>
      </c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91"/>
      <c r="BR34" s="153">
        <v>2</v>
      </c>
      <c r="BS34" s="154"/>
      <c r="BT34" s="154"/>
      <c r="BU34" s="154"/>
      <c r="BV34" s="154"/>
      <c r="BW34" s="80" t="s">
        <v>2</v>
      </c>
      <c r="BX34" s="80"/>
      <c r="BY34" s="80"/>
      <c r="BZ34" s="154">
        <v>3</v>
      </c>
      <c r="CA34" s="154"/>
      <c r="CB34" s="154"/>
      <c r="CC34" s="154"/>
      <c r="CD34" s="155"/>
      <c r="CE34" s="116"/>
      <c r="CF34" s="15">
        <f t="shared" si="8"/>
        <v>1</v>
      </c>
      <c r="CG34" s="15">
        <f t="shared" si="9"/>
        <v>0</v>
      </c>
      <c r="CH34" s="15">
        <f t="shared" si="10"/>
        <v>0</v>
      </c>
      <c r="CI34" s="15">
        <f t="shared" si="11"/>
        <v>1</v>
      </c>
      <c r="CJ34" s="193"/>
    </row>
    <row r="35" spans="1:88" ht="11.25" customHeight="1" x14ac:dyDescent="0.25">
      <c r="A35" s="18"/>
      <c r="B35" s="115"/>
      <c r="C35" s="145"/>
      <c r="D35" s="146"/>
      <c r="E35" s="146"/>
      <c r="F35" s="147"/>
      <c r="G35" s="192"/>
      <c r="H35" s="79">
        <f t="shared" si="12"/>
        <v>19</v>
      </c>
      <c r="I35" s="80"/>
      <c r="J35" s="80"/>
      <c r="K35" s="81"/>
      <c r="L35" s="191"/>
      <c r="M35" s="79" t="str">
        <f t="shared" si="7"/>
        <v>25.11.</v>
      </c>
      <c r="N35" s="80"/>
      <c r="O35" s="80"/>
      <c r="P35" s="80"/>
      <c r="Q35" s="81"/>
      <c r="R35" s="191"/>
      <c r="S35" s="161">
        <f t="shared" si="13"/>
        <v>0.9083333333333331</v>
      </c>
      <c r="T35" s="80"/>
      <c r="U35" s="80"/>
      <c r="V35" s="80"/>
      <c r="W35" s="81"/>
      <c r="X35" s="191"/>
      <c r="Y35" s="79" t="str">
        <f>$Y$17</f>
        <v>Fernseher (rechts)</v>
      </c>
      <c r="Z35" s="80"/>
      <c r="AA35" s="80"/>
      <c r="AB35" s="80"/>
      <c r="AC35" s="80"/>
      <c r="AD35" s="80"/>
      <c r="AE35" s="80"/>
      <c r="AF35" s="80"/>
      <c r="AG35" s="80"/>
      <c r="AH35" s="81"/>
      <c r="AI35" s="191"/>
      <c r="AJ35" s="189" t="str">
        <f>$M$8 &amp; " "</f>
        <v xml:space="preserve">Ratze </v>
      </c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59"/>
      <c r="AY35" s="81" t="s">
        <v>2</v>
      </c>
      <c r="AZ35" s="190"/>
      <c r="BA35" s="79"/>
      <c r="BB35" s="157" t="str">
        <f>" " &amp; $BC$8</f>
        <v xml:space="preserve"> Markus</v>
      </c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91"/>
      <c r="BR35" s="153">
        <v>0</v>
      </c>
      <c r="BS35" s="154"/>
      <c r="BT35" s="154"/>
      <c r="BU35" s="154"/>
      <c r="BV35" s="154"/>
      <c r="BW35" s="80" t="s">
        <v>2</v>
      </c>
      <c r="BX35" s="80"/>
      <c r="BY35" s="80"/>
      <c r="BZ35" s="154">
        <v>1</v>
      </c>
      <c r="CA35" s="154"/>
      <c r="CB35" s="154"/>
      <c r="CC35" s="154"/>
      <c r="CD35" s="155"/>
      <c r="CE35" s="116"/>
      <c r="CF35" s="15">
        <f t="shared" si="8"/>
        <v>1</v>
      </c>
      <c r="CG35" s="15">
        <f t="shared" si="9"/>
        <v>0</v>
      </c>
      <c r="CH35" s="15">
        <f t="shared" si="10"/>
        <v>0</v>
      </c>
      <c r="CI35" s="15">
        <f t="shared" si="11"/>
        <v>1</v>
      </c>
      <c r="CJ35" s="193"/>
    </row>
    <row r="36" spans="1:88" ht="11.25" customHeight="1" x14ac:dyDescent="0.25">
      <c r="A36" s="18"/>
      <c r="B36" s="115"/>
      <c r="C36" s="148"/>
      <c r="D36" s="149"/>
      <c r="E36" s="149"/>
      <c r="F36" s="150"/>
      <c r="G36" s="192"/>
      <c r="H36" s="79">
        <f t="shared" si="12"/>
        <v>20</v>
      </c>
      <c r="I36" s="80"/>
      <c r="J36" s="80"/>
      <c r="K36" s="81"/>
      <c r="L36" s="191"/>
      <c r="M36" s="79" t="str">
        <f t="shared" si="7"/>
        <v>25.11.</v>
      </c>
      <c r="N36" s="80"/>
      <c r="O36" s="80"/>
      <c r="P36" s="80"/>
      <c r="Q36" s="81"/>
      <c r="R36" s="191"/>
      <c r="S36" s="161">
        <f t="shared" si="13"/>
        <v>0.9083333333333331</v>
      </c>
      <c r="T36" s="80"/>
      <c r="U36" s="80"/>
      <c r="V36" s="80"/>
      <c r="W36" s="81"/>
      <c r="X36" s="191"/>
      <c r="Y36" s="79" t="str">
        <f>$Y$16</f>
        <v>Fernseher (links)</v>
      </c>
      <c r="Z36" s="80"/>
      <c r="AA36" s="80"/>
      <c r="AB36" s="80"/>
      <c r="AC36" s="80"/>
      <c r="AD36" s="80"/>
      <c r="AE36" s="80"/>
      <c r="AF36" s="80"/>
      <c r="AG36" s="80"/>
      <c r="AH36" s="81"/>
      <c r="AI36" s="191"/>
      <c r="AJ36" s="189" t="str">
        <f>$AA$8 &amp; " "</f>
        <v xml:space="preserve">Christoph </v>
      </c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59"/>
      <c r="AY36" s="81" t="s">
        <v>2</v>
      </c>
      <c r="AZ36" s="190"/>
      <c r="BA36" s="79"/>
      <c r="BB36" s="157" t="str">
        <f>" " &amp; $BQ$8</f>
        <v xml:space="preserve"> Schmiddi</v>
      </c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91"/>
      <c r="BR36" s="153">
        <v>0</v>
      </c>
      <c r="BS36" s="154"/>
      <c r="BT36" s="154"/>
      <c r="BU36" s="154"/>
      <c r="BV36" s="154"/>
      <c r="BW36" s="80" t="s">
        <v>2</v>
      </c>
      <c r="BX36" s="80"/>
      <c r="BY36" s="80"/>
      <c r="BZ36" s="154">
        <v>0</v>
      </c>
      <c r="CA36" s="154"/>
      <c r="CB36" s="154"/>
      <c r="CC36" s="154"/>
      <c r="CD36" s="155"/>
      <c r="CE36" s="116"/>
      <c r="CF36" s="15">
        <f t="shared" si="8"/>
        <v>1</v>
      </c>
      <c r="CG36" s="15">
        <f t="shared" si="9"/>
        <v>0</v>
      </c>
      <c r="CH36" s="15">
        <f t="shared" si="10"/>
        <v>1</v>
      </c>
      <c r="CI36" s="15">
        <f t="shared" si="11"/>
        <v>0</v>
      </c>
      <c r="CJ36" s="193"/>
    </row>
    <row r="37" spans="1:88" ht="7.5" customHeight="1" x14ac:dyDescent="0.25">
      <c r="A37" s="18"/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9"/>
      <c r="CF37" s="15"/>
      <c r="CG37" s="15"/>
      <c r="CH37" s="15"/>
      <c r="CI37" s="15"/>
      <c r="CJ37" s="193"/>
    </row>
    <row r="38" spans="1:88" ht="11.25" customHeight="1" x14ac:dyDescent="0.25">
      <c r="A38" s="18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15"/>
      <c r="CG38" s="15"/>
      <c r="CH38" s="15"/>
      <c r="CI38" s="15"/>
      <c r="CJ38" s="193"/>
    </row>
    <row r="39" spans="1:88" ht="7.5" customHeight="1" x14ac:dyDescent="0.25">
      <c r="A39" s="18"/>
      <c r="B39" s="11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4"/>
      <c r="CF39" s="15"/>
      <c r="CG39" s="15"/>
      <c r="CH39" s="15"/>
      <c r="CI39" s="15"/>
      <c r="CJ39" s="193"/>
    </row>
    <row r="40" spans="1:88" s="2" customFormat="1" ht="15" customHeight="1" x14ac:dyDescent="0.25">
      <c r="A40" s="18"/>
      <c r="B40" s="115"/>
      <c r="C40" s="86" t="s">
        <v>12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8"/>
      <c r="CE40" s="116"/>
      <c r="CF40" s="4"/>
      <c r="CG40" s="4"/>
      <c r="CH40" s="4"/>
      <c r="CI40" s="4"/>
      <c r="CJ40" s="193"/>
    </row>
    <row r="41" spans="1:88" ht="7.5" customHeight="1" x14ac:dyDescent="0.25">
      <c r="A41" s="18"/>
      <c r="B41" s="115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6"/>
      <c r="CF41" s="15"/>
      <c r="CG41" s="15"/>
      <c r="CH41" s="15"/>
      <c r="CI41" s="15"/>
      <c r="CJ41" s="193"/>
    </row>
    <row r="42" spans="1:88" s="3" customFormat="1" ht="11.25" customHeight="1" x14ac:dyDescent="0.25">
      <c r="A42" s="18"/>
      <c r="B42" s="115"/>
      <c r="C42" s="131"/>
      <c r="D42" s="124"/>
      <c r="E42" s="124"/>
      <c r="F42" s="124"/>
      <c r="G42" s="124"/>
      <c r="H42" s="124"/>
      <c r="I42" s="124"/>
      <c r="J42" s="124"/>
      <c r="K42" s="124"/>
      <c r="L42" s="186"/>
      <c r="M42" s="131" t="str">
        <f>$M$8</f>
        <v>Ratze</v>
      </c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31" t="str">
        <f>$AA$8</f>
        <v>Christoph</v>
      </c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31" t="str">
        <f>$AO$8</f>
        <v>Patrick</v>
      </c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31" t="str">
        <f>$BC$8</f>
        <v>Markus</v>
      </c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18" t="str">
        <f>$BQ$8</f>
        <v>Schmiddi</v>
      </c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87"/>
      <c r="CE42" s="116"/>
      <c r="CF42" s="5"/>
      <c r="CG42" s="5"/>
      <c r="CH42" s="5"/>
      <c r="CI42" s="5"/>
      <c r="CJ42" s="193"/>
    </row>
    <row r="43" spans="1:88" ht="11.25" customHeight="1" x14ac:dyDescent="0.25">
      <c r="A43" s="18"/>
      <c r="B43" s="115"/>
      <c r="C43" s="101" t="str">
        <f>" " &amp; $M$8</f>
        <v xml:space="preserve"> Ratze</v>
      </c>
      <c r="D43" s="102"/>
      <c r="E43" s="102"/>
      <c r="F43" s="102"/>
      <c r="G43" s="102"/>
      <c r="H43" s="102"/>
      <c r="I43" s="102"/>
      <c r="J43" s="102"/>
      <c r="K43" s="102"/>
      <c r="L43" s="102"/>
      <c r="M43" s="73" t="s">
        <v>13</v>
      </c>
      <c r="N43" s="74"/>
      <c r="O43" s="74"/>
      <c r="P43" s="74"/>
      <c r="Q43" s="74"/>
      <c r="R43" s="74" t="s">
        <v>2</v>
      </c>
      <c r="S43" s="74"/>
      <c r="T43" s="74"/>
      <c r="U43" s="74"/>
      <c r="V43" s="74"/>
      <c r="W43" s="74"/>
      <c r="X43" s="74"/>
      <c r="Y43" s="74"/>
      <c r="Z43" s="75"/>
      <c r="AA43" s="165">
        <f>IF(ISBLANK(BR16),"",BR16)</f>
        <v>0</v>
      </c>
      <c r="AB43" s="166"/>
      <c r="AC43" s="166"/>
      <c r="AD43" s="166"/>
      <c r="AE43" s="166"/>
      <c r="AF43" s="166" t="s">
        <v>2</v>
      </c>
      <c r="AG43" s="166"/>
      <c r="AH43" s="166"/>
      <c r="AI43" s="166"/>
      <c r="AJ43" s="166">
        <f>IF(ISBLANK(BZ16),"",BZ16)</f>
        <v>2</v>
      </c>
      <c r="AK43" s="166"/>
      <c r="AL43" s="166"/>
      <c r="AM43" s="166"/>
      <c r="AN43" s="167"/>
      <c r="AO43" s="165">
        <f>IF(ISBLANK(BR21),"",BR21)</f>
        <v>0</v>
      </c>
      <c r="AP43" s="166"/>
      <c r="AQ43" s="166"/>
      <c r="AR43" s="166"/>
      <c r="AS43" s="166"/>
      <c r="AT43" s="166" t="s">
        <v>2</v>
      </c>
      <c r="AU43" s="166"/>
      <c r="AV43" s="166"/>
      <c r="AW43" s="166"/>
      <c r="AX43" s="166">
        <f>IF(ISBLANK(BZ21),"",BZ21)</f>
        <v>0</v>
      </c>
      <c r="AY43" s="166"/>
      <c r="AZ43" s="166"/>
      <c r="BA43" s="166"/>
      <c r="BB43" s="167"/>
      <c r="BC43" s="165">
        <f>IF(ISBLANK(BR35),"",BR35)</f>
        <v>0</v>
      </c>
      <c r="BD43" s="166"/>
      <c r="BE43" s="166"/>
      <c r="BF43" s="166"/>
      <c r="BG43" s="166"/>
      <c r="BH43" s="166" t="s">
        <v>2</v>
      </c>
      <c r="BI43" s="166"/>
      <c r="BJ43" s="166"/>
      <c r="BK43" s="166"/>
      <c r="BL43" s="166">
        <f>IF(ISBLANK(BZ35),"",BZ35)</f>
        <v>1</v>
      </c>
      <c r="BM43" s="166"/>
      <c r="BN43" s="166"/>
      <c r="BO43" s="166"/>
      <c r="BP43" s="167"/>
      <c r="BQ43" s="165">
        <f>IF(ISBLANK(BR29),"",BR29)</f>
        <v>0</v>
      </c>
      <c r="BR43" s="166"/>
      <c r="BS43" s="166"/>
      <c r="BT43" s="166"/>
      <c r="BU43" s="166"/>
      <c r="BV43" s="166" t="s">
        <v>2</v>
      </c>
      <c r="BW43" s="166"/>
      <c r="BX43" s="166"/>
      <c r="BY43" s="166"/>
      <c r="BZ43" s="166">
        <f>IF(ISBLANK(BZ29),"",BZ29)</f>
        <v>2</v>
      </c>
      <c r="CA43" s="166"/>
      <c r="CB43" s="166"/>
      <c r="CC43" s="166"/>
      <c r="CD43" s="167"/>
      <c r="CE43" s="116"/>
      <c r="CF43" s="15"/>
      <c r="CG43" s="15"/>
      <c r="CH43" s="15"/>
      <c r="CI43" s="15"/>
      <c r="CJ43" s="193"/>
    </row>
    <row r="44" spans="1:88" ht="11.25" customHeight="1" x14ac:dyDescent="0.25">
      <c r="A44" s="18"/>
      <c r="B44" s="115"/>
      <c r="C44" s="101" t="str">
        <f>" " &amp; $AA$8</f>
        <v xml:space="preserve"> Christoph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65">
        <f>IF(ISBLANK(BR27),"",BR27)</f>
        <v>1</v>
      </c>
      <c r="N44" s="166"/>
      <c r="O44" s="166"/>
      <c r="P44" s="166"/>
      <c r="Q44" s="166"/>
      <c r="R44" s="166" t="s">
        <v>2</v>
      </c>
      <c r="S44" s="166"/>
      <c r="T44" s="166"/>
      <c r="U44" s="166"/>
      <c r="V44" s="166">
        <f>IF(ISBLANK(BZ27),"",BZ27)</f>
        <v>1</v>
      </c>
      <c r="W44" s="166"/>
      <c r="X44" s="166"/>
      <c r="Y44" s="166"/>
      <c r="Z44" s="167"/>
      <c r="AA44" s="73" t="s">
        <v>13</v>
      </c>
      <c r="AB44" s="74"/>
      <c r="AC44" s="74"/>
      <c r="AD44" s="74"/>
      <c r="AE44" s="74"/>
      <c r="AF44" s="74" t="s">
        <v>2</v>
      </c>
      <c r="AG44" s="74"/>
      <c r="AH44" s="74"/>
      <c r="AI44" s="74"/>
      <c r="AJ44" s="74"/>
      <c r="AK44" s="74"/>
      <c r="AL44" s="74"/>
      <c r="AM44" s="74"/>
      <c r="AN44" s="75"/>
      <c r="AO44" s="165">
        <f>IF(ISBLANK(BR19),"",BR19)</f>
        <v>1</v>
      </c>
      <c r="AP44" s="166"/>
      <c r="AQ44" s="166"/>
      <c r="AR44" s="166"/>
      <c r="AS44" s="166"/>
      <c r="AT44" s="166" t="s">
        <v>2</v>
      </c>
      <c r="AU44" s="166"/>
      <c r="AV44" s="166"/>
      <c r="AW44" s="166"/>
      <c r="AX44" s="166">
        <f>IF(ISBLANK(BZ19),"",BZ19)</f>
        <v>3</v>
      </c>
      <c r="AY44" s="166"/>
      <c r="AZ44" s="166"/>
      <c r="BA44" s="166"/>
      <c r="BB44" s="167"/>
      <c r="BC44" s="165">
        <f>IF(ISBLANK(BR22),"",BR22)</f>
        <v>1</v>
      </c>
      <c r="BD44" s="166"/>
      <c r="BE44" s="166"/>
      <c r="BF44" s="166"/>
      <c r="BG44" s="166"/>
      <c r="BH44" s="166" t="s">
        <v>2</v>
      </c>
      <c r="BI44" s="166"/>
      <c r="BJ44" s="166"/>
      <c r="BK44" s="166"/>
      <c r="BL44" s="166">
        <f>IF(ISBLANK(BZ22),"",BZ22)</f>
        <v>1</v>
      </c>
      <c r="BM44" s="166"/>
      <c r="BN44" s="166"/>
      <c r="BO44" s="166"/>
      <c r="BP44" s="167"/>
      <c r="BQ44" s="165">
        <f>IF(ISBLANK(BR36),"",BR36)</f>
        <v>0</v>
      </c>
      <c r="BR44" s="166"/>
      <c r="BS44" s="166"/>
      <c r="BT44" s="166"/>
      <c r="BU44" s="166"/>
      <c r="BV44" s="166" t="s">
        <v>2</v>
      </c>
      <c r="BW44" s="166"/>
      <c r="BX44" s="166"/>
      <c r="BY44" s="166"/>
      <c r="BZ44" s="166">
        <f>IF(ISBLANK(BZ36),"",BZ36)</f>
        <v>0</v>
      </c>
      <c r="CA44" s="166"/>
      <c r="CB44" s="166"/>
      <c r="CC44" s="166"/>
      <c r="CD44" s="167"/>
      <c r="CE44" s="116"/>
      <c r="CF44" s="15"/>
      <c r="CG44" s="15"/>
      <c r="CH44" s="15"/>
      <c r="CI44" s="15"/>
      <c r="CJ44" s="193"/>
    </row>
    <row r="45" spans="1:88" ht="11.25" customHeight="1" x14ac:dyDescent="0.25">
      <c r="A45" s="18"/>
      <c r="B45" s="115"/>
      <c r="C45" s="101" t="str">
        <f>" " &amp; $AO$8</f>
        <v xml:space="preserve"> Patrick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65">
        <f>IF(ISBLANK(BR32),"",BR32)</f>
        <v>0</v>
      </c>
      <c r="N45" s="166"/>
      <c r="O45" s="166"/>
      <c r="P45" s="166"/>
      <c r="Q45" s="166"/>
      <c r="R45" s="166" t="s">
        <v>2</v>
      </c>
      <c r="S45" s="166"/>
      <c r="T45" s="166"/>
      <c r="U45" s="166"/>
      <c r="V45" s="166">
        <f>IF(ISBLANK(BZ32),"",BZ32)</f>
        <v>2</v>
      </c>
      <c r="W45" s="166"/>
      <c r="X45" s="166"/>
      <c r="Y45" s="166"/>
      <c r="Z45" s="167"/>
      <c r="AA45" s="165">
        <f>IF(ISBLANK(BR30),"",BR30)</f>
        <v>0</v>
      </c>
      <c r="AB45" s="166"/>
      <c r="AC45" s="166"/>
      <c r="AD45" s="166"/>
      <c r="AE45" s="166"/>
      <c r="AF45" s="166" t="s">
        <v>2</v>
      </c>
      <c r="AG45" s="166"/>
      <c r="AH45" s="166"/>
      <c r="AI45" s="166"/>
      <c r="AJ45" s="166">
        <f>IF(ISBLANK(BZ30),"",BZ30)</f>
        <v>2</v>
      </c>
      <c r="AK45" s="166"/>
      <c r="AL45" s="166"/>
      <c r="AM45" s="166"/>
      <c r="AN45" s="167"/>
      <c r="AO45" s="73" t="s">
        <v>13</v>
      </c>
      <c r="AP45" s="74"/>
      <c r="AQ45" s="74"/>
      <c r="AR45" s="74"/>
      <c r="AS45" s="74"/>
      <c r="AT45" s="74" t="s">
        <v>2</v>
      </c>
      <c r="AU45" s="74"/>
      <c r="AV45" s="74"/>
      <c r="AW45" s="74"/>
      <c r="AX45" s="74"/>
      <c r="AY45" s="74"/>
      <c r="AZ45" s="74"/>
      <c r="BA45" s="74"/>
      <c r="BB45" s="75"/>
      <c r="BC45" s="165">
        <f>IF(ISBLANK(BR17),"",BR17)</f>
        <v>0</v>
      </c>
      <c r="BD45" s="166"/>
      <c r="BE45" s="166"/>
      <c r="BF45" s="166"/>
      <c r="BG45" s="166"/>
      <c r="BH45" s="166" t="s">
        <v>2</v>
      </c>
      <c r="BI45" s="166"/>
      <c r="BJ45" s="166"/>
      <c r="BK45" s="166"/>
      <c r="BL45" s="166">
        <f>IF(ISBLANK(BZ17),"",BZ17)</f>
        <v>1</v>
      </c>
      <c r="BM45" s="166"/>
      <c r="BN45" s="166"/>
      <c r="BO45" s="166"/>
      <c r="BP45" s="167"/>
      <c r="BQ45" s="165">
        <f>IF(ISBLANK(BR23),"",BR23)</f>
        <v>1</v>
      </c>
      <c r="BR45" s="166"/>
      <c r="BS45" s="166"/>
      <c r="BT45" s="166"/>
      <c r="BU45" s="166"/>
      <c r="BV45" s="166" t="s">
        <v>2</v>
      </c>
      <c r="BW45" s="166"/>
      <c r="BX45" s="166"/>
      <c r="BY45" s="166"/>
      <c r="BZ45" s="166">
        <f>IF(ISBLANK(BZ23),"",BZ23)</f>
        <v>1</v>
      </c>
      <c r="CA45" s="166"/>
      <c r="CB45" s="166"/>
      <c r="CC45" s="166"/>
      <c r="CD45" s="167"/>
      <c r="CE45" s="116"/>
      <c r="CF45" s="15"/>
      <c r="CG45" s="15"/>
      <c r="CH45" s="15"/>
      <c r="CI45" s="15"/>
      <c r="CJ45" s="193"/>
    </row>
    <row r="46" spans="1:88" ht="11.25" customHeight="1" x14ac:dyDescent="0.25">
      <c r="A46" s="18"/>
      <c r="B46" s="115"/>
      <c r="C46" s="101" t="str">
        <f>" " &amp; $BC$8</f>
        <v xml:space="preserve"> Markus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65">
        <f>IF(ISBLANK(BR24),"",BR24)</f>
        <v>0</v>
      </c>
      <c r="N46" s="166"/>
      <c r="O46" s="166"/>
      <c r="P46" s="166"/>
      <c r="Q46" s="166"/>
      <c r="R46" s="166" t="s">
        <v>2</v>
      </c>
      <c r="S46" s="166"/>
      <c r="T46" s="166"/>
      <c r="U46" s="166"/>
      <c r="V46" s="166">
        <f>IF(ISBLANK(BZ24),"",BZ24)</f>
        <v>1</v>
      </c>
      <c r="W46" s="166"/>
      <c r="X46" s="166"/>
      <c r="Y46" s="166"/>
      <c r="Z46" s="167"/>
      <c r="AA46" s="165">
        <f>IF(ISBLANK(BR33),"",BR33)</f>
        <v>1</v>
      </c>
      <c r="AB46" s="166"/>
      <c r="AC46" s="166"/>
      <c r="AD46" s="166"/>
      <c r="AE46" s="166"/>
      <c r="AF46" s="166" t="s">
        <v>2</v>
      </c>
      <c r="AG46" s="166"/>
      <c r="AH46" s="166"/>
      <c r="AI46" s="166"/>
      <c r="AJ46" s="166">
        <f>IF(ISBLANK(BZ33),"",BZ33)</f>
        <v>2</v>
      </c>
      <c r="AK46" s="166"/>
      <c r="AL46" s="166"/>
      <c r="AM46" s="166"/>
      <c r="AN46" s="167"/>
      <c r="AO46" s="165">
        <f>IF(ISBLANK(BR28),"",BR28)</f>
        <v>1</v>
      </c>
      <c r="AP46" s="166"/>
      <c r="AQ46" s="166"/>
      <c r="AR46" s="166"/>
      <c r="AS46" s="166"/>
      <c r="AT46" s="166" t="s">
        <v>2</v>
      </c>
      <c r="AU46" s="166"/>
      <c r="AV46" s="166"/>
      <c r="AW46" s="166"/>
      <c r="AX46" s="166">
        <f>IF(ISBLANK(BZ28),"",BZ28)</f>
        <v>1</v>
      </c>
      <c r="AY46" s="166"/>
      <c r="AZ46" s="166"/>
      <c r="BA46" s="166"/>
      <c r="BB46" s="167"/>
      <c r="BC46" s="73" t="s">
        <v>13</v>
      </c>
      <c r="BD46" s="74"/>
      <c r="BE46" s="74"/>
      <c r="BF46" s="74"/>
      <c r="BG46" s="74"/>
      <c r="BH46" s="74" t="s">
        <v>2</v>
      </c>
      <c r="BI46" s="74"/>
      <c r="BJ46" s="74"/>
      <c r="BK46" s="74"/>
      <c r="BL46" s="74"/>
      <c r="BM46" s="74"/>
      <c r="BN46" s="74"/>
      <c r="BO46" s="74"/>
      <c r="BP46" s="75"/>
      <c r="BQ46" s="165">
        <f>IF(ISBLANK(BR20),"",BR20)</f>
        <v>0</v>
      </c>
      <c r="BR46" s="166"/>
      <c r="BS46" s="166"/>
      <c r="BT46" s="166"/>
      <c r="BU46" s="166"/>
      <c r="BV46" s="166" t="s">
        <v>2</v>
      </c>
      <c r="BW46" s="166"/>
      <c r="BX46" s="166"/>
      <c r="BY46" s="166"/>
      <c r="BZ46" s="166">
        <f>IF(ISBLANK(BZ20),"",BZ20)</f>
        <v>0</v>
      </c>
      <c r="CA46" s="166"/>
      <c r="CB46" s="166"/>
      <c r="CC46" s="166"/>
      <c r="CD46" s="167"/>
      <c r="CE46" s="116"/>
      <c r="CF46" s="15"/>
      <c r="CG46" s="15"/>
      <c r="CH46" s="15"/>
      <c r="CI46" s="15"/>
      <c r="CJ46" s="193"/>
    </row>
    <row r="47" spans="1:88" ht="11.25" customHeight="1" x14ac:dyDescent="0.25">
      <c r="A47" s="18"/>
      <c r="B47" s="115"/>
      <c r="C47" s="101" t="str">
        <f>" " &amp; $BQ$8</f>
        <v xml:space="preserve"> Schmiddi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65">
        <f>IF(ISBLANK(BR18),"",BR18)</f>
        <v>0</v>
      </c>
      <c r="N47" s="166"/>
      <c r="O47" s="166"/>
      <c r="P47" s="166"/>
      <c r="Q47" s="166"/>
      <c r="R47" s="166" t="s">
        <v>2</v>
      </c>
      <c r="S47" s="166"/>
      <c r="T47" s="166"/>
      <c r="U47" s="166"/>
      <c r="V47" s="166">
        <f>IF(ISBLANK(BZ18),"",BZ18)</f>
        <v>0</v>
      </c>
      <c r="W47" s="166"/>
      <c r="X47" s="166"/>
      <c r="Y47" s="166"/>
      <c r="Z47" s="167"/>
      <c r="AA47" s="165">
        <f>IF(ISBLANK(BR25),"",BR25)</f>
        <v>1</v>
      </c>
      <c r="AB47" s="166"/>
      <c r="AC47" s="166"/>
      <c r="AD47" s="166"/>
      <c r="AE47" s="166"/>
      <c r="AF47" s="166" t="s">
        <v>2</v>
      </c>
      <c r="AG47" s="166"/>
      <c r="AH47" s="166"/>
      <c r="AI47" s="166"/>
      <c r="AJ47" s="166">
        <f>IF(ISBLANK(BZ25),"",BZ25)</f>
        <v>0</v>
      </c>
      <c r="AK47" s="166"/>
      <c r="AL47" s="166"/>
      <c r="AM47" s="166"/>
      <c r="AN47" s="167"/>
      <c r="AO47" s="165">
        <f>IF(ISBLANK(BR34),"",BR34)</f>
        <v>2</v>
      </c>
      <c r="AP47" s="166"/>
      <c r="AQ47" s="166"/>
      <c r="AR47" s="166"/>
      <c r="AS47" s="166"/>
      <c r="AT47" s="166" t="s">
        <v>2</v>
      </c>
      <c r="AU47" s="166"/>
      <c r="AV47" s="166"/>
      <c r="AW47" s="166"/>
      <c r="AX47" s="166">
        <f>IF(ISBLANK(BZ34),"",BZ34)</f>
        <v>3</v>
      </c>
      <c r="AY47" s="166"/>
      <c r="AZ47" s="166"/>
      <c r="BA47" s="166"/>
      <c r="BB47" s="167"/>
      <c r="BC47" s="165">
        <f>IF(ISBLANK(BR31),"",BR31)</f>
        <v>1</v>
      </c>
      <c r="BD47" s="166"/>
      <c r="BE47" s="166"/>
      <c r="BF47" s="166"/>
      <c r="BG47" s="166"/>
      <c r="BH47" s="166" t="s">
        <v>2</v>
      </c>
      <c r="BI47" s="166"/>
      <c r="BJ47" s="166"/>
      <c r="BK47" s="166"/>
      <c r="BL47" s="166">
        <f>IF(ISBLANK(BZ31),"",BZ31)</f>
        <v>1</v>
      </c>
      <c r="BM47" s="166"/>
      <c r="BN47" s="166"/>
      <c r="BO47" s="166"/>
      <c r="BP47" s="167"/>
      <c r="BQ47" s="73" t="s">
        <v>13</v>
      </c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5"/>
      <c r="CE47" s="116"/>
      <c r="CF47" s="15"/>
      <c r="CG47" s="15"/>
      <c r="CH47" s="15"/>
      <c r="CI47" s="15"/>
      <c r="CJ47" s="193"/>
    </row>
    <row r="48" spans="1:88" ht="7.5" customHeight="1" x14ac:dyDescent="0.25">
      <c r="A48" s="18"/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9"/>
      <c r="CF48" s="15"/>
      <c r="CG48" s="15"/>
      <c r="CH48" s="15"/>
      <c r="CI48" s="15"/>
      <c r="CJ48" s="193"/>
    </row>
    <row r="49" spans="1:88" ht="11.25" hidden="1" customHeight="1" x14ac:dyDescent="0.25">
      <c r="A49" s="18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5"/>
      <c r="CG49" s="15"/>
      <c r="CH49" s="15"/>
      <c r="CI49" s="15"/>
      <c r="CJ49" s="193"/>
    </row>
    <row r="50" spans="1:88" ht="7.5" hidden="1" customHeight="1" x14ac:dyDescent="0.25">
      <c r="A50" s="18"/>
      <c r="B50" s="113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4"/>
      <c r="CF50" s="15"/>
      <c r="CG50" s="15"/>
      <c r="CH50" s="15"/>
      <c r="CI50" s="15"/>
      <c r="CJ50" s="193"/>
    </row>
    <row r="51" spans="1:88" ht="15" hidden="1" customHeight="1" x14ac:dyDescent="0.25">
      <c r="A51" s="18"/>
      <c r="B51" s="115"/>
      <c r="C51" s="86" t="s">
        <v>14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8"/>
      <c r="CE51" s="116"/>
      <c r="CF51" s="15"/>
      <c r="CG51" s="15"/>
      <c r="CH51" s="15"/>
      <c r="CI51" s="15"/>
      <c r="CJ51" s="193"/>
    </row>
    <row r="52" spans="1:88" ht="7.5" hidden="1" customHeight="1" x14ac:dyDescent="0.25">
      <c r="A52" s="18"/>
      <c r="B52" s="115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6"/>
      <c r="CF52" s="15"/>
      <c r="CG52" s="15"/>
      <c r="CH52" s="15"/>
      <c r="CI52" s="15"/>
      <c r="CJ52" s="193"/>
    </row>
    <row r="53" spans="1:88" s="3" customFormat="1" ht="11.25" hidden="1" customHeight="1" x14ac:dyDescent="0.25">
      <c r="A53" s="18"/>
      <c r="B53" s="115"/>
      <c r="C53" s="117" t="s">
        <v>15</v>
      </c>
      <c r="D53" s="117"/>
      <c r="E53" s="117"/>
      <c r="F53" s="117"/>
      <c r="G53" s="117"/>
      <c r="H53" s="101" t="str">
        <f>" Spieler"</f>
        <v xml:space="preserve"> Spieler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17" t="s">
        <v>16</v>
      </c>
      <c r="U53" s="117"/>
      <c r="V53" s="117"/>
      <c r="W53" s="117"/>
      <c r="X53" s="117"/>
      <c r="Y53" s="73"/>
      <c r="Z53" s="118" t="s">
        <v>17</v>
      </c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 t="s">
        <v>18</v>
      </c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75" t="s">
        <v>19</v>
      </c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 t="s">
        <v>20</v>
      </c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73"/>
      <c r="BS53" s="120" t="s">
        <v>21</v>
      </c>
      <c r="BT53" s="117"/>
      <c r="BU53" s="117"/>
      <c r="BV53" s="117"/>
      <c r="BW53" s="117"/>
      <c r="BX53" s="73" t="s">
        <v>22</v>
      </c>
      <c r="BY53" s="74"/>
      <c r="BZ53" s="74"/>
      <c r="CA53" s="74"/>
      <c r="CB53" s="96" t="s">
        <v>56</v>
      </c>
      <c r="CC53" s="74"/>
      <c r="CD53" s="75"/>
      <c r="CE53" s="116"/>
      <c r="CF53" s="5"/>
      <c r="CG53" s="5"/>
      <c r="CH53" s="5"/>
      <c r="CI53" s="5"/>
      <c r="CJ53" s="193"/>
    </row>
    <row r="54" spans="1:88" ht="11.25" hidden="1" customHeight="1" x14ac:dyDescent="0.25">
      <c r="A54" s="18"/>
      <c r="B54" s="115"/>
      <c r="C54" s="92">
        <f>RANK($BX54,$BX$54:$BX$58,0)</f>
        <v>4</v>
      </c>
      <c r="D54" s="93"/>
      <c r="E54" s="93"/>
      <c r="F54" s="93"/>
      <c r="G54" s="93"/>
      <c r="H54" s="183" t="str">
        <f>" " &amp; $M$8</f>
        <v xml:space="preserve"> Ratze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5"/>
      <c r="T54" s="92">
        <f>CF16+CF18+CF21+CF24+CF27+CF29+CF32+CF35</f>
        <v>8</v>
      </c>
      <c r="U54" s="93"/>
      <c r="V54" s="93"/>
      <c r="W54" s="93"/>
      <c r="X54" s="93"/>
      <c r="Y54" s="95"/>
      <c r="Z54" s="113">
        <f>CG16+CI18+CG21+CI24+CI27+CG29+CI32+CG35</f>
        <v>2</v>
      </c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94">
        <f>CH16+CH18+CH21+CH24+CH27+CH29+CH32+CH35</f>
        <v>3</v>
      </c>
      <c r="AL54" s="93"/>
      <c r="AM54" s="93"/>
      <c r="AN54" s="93"/>
      <c r="AO54" s="93"/>
      <c r="AP54" s="93"/>
      <c r="AQ54" s="93"/>
      <c r="AR54" s="93"/>
      <c r="AS54" s="93"/>
      <c r="AT54" s="93"/>
      <c r="AU54" s="111"/>
      <c r="AV54" s="94">
        <f>CI16+CG18+CI21+CG24+CG27+CI29+CG32+CI35</f>
        <v>3</v>
      </c>
      <c r="AW54" s="93"/>
      <c r="AX54" s="93"/>
      <c r="AY54" s="93"/>
      <c r="AZ54" s="93"/>
      <c r="BA54" s="93"/>
      <c r="BB54" s="93"/>
      <c r="BC54" s="93"/>
      <c r="BD54" s="93"/>
      <c r="BE54" s="93"/>
      <c r="BF54" s="111"/>
      <c r="BG54" s="92">
        <f>BR16+BZ18+BR21+BZ24+BZ27+BR29+BZ32+BR35</f>
        <v>4</v>
      </c>
      <c r="BH54" s="93"/>
      <c r="BI54" s="93"/>
      <c r="BJ54" s="93"/>
      <c r="BK54" s="93"/>
      <c r="BL54" s="93" t="s">
        <v>2</v>
      </c>
      <c r="BM54" s="93"/>
      <c r="BN54" s="93">
        <f>BZ16+BR18+BZ21+BR24+BR27+BZ29+BR32+BZ35</f>
        <v>6</v>
      </c>
      <c r="BO54" s="93"/>
      <c r="BP54" s="93"/>
      <c r="BQ54" s="93"/>
      <c r="BR54" s="111"/>
      <c r="BS54" s="94">
        <f>BG54-BN54</f>
        <v>-2</v>
      </c>
      <c r="BT54" s="93"/>
      <c r="BU54" s="93"/>
      <c r="BV54" s="93"/>
      <c r="BW54" s="93"/>
      <c r="BX54" s="92">
        <f>(Z54*3)+AK54</f>
        <v>9</v>
      </c>
      <c r="BY54" s="93"/>
      <c r="BZ54" s="93"/>
      <c r="CA54" s="93"/>
      <c r="CB54" s="94">
        <f>BX54+ROW()/1000</f>
        <v>9.0540000000000003</v>
      </c>
      <c r="CC54" s="93"/>
      <c r="CD54" s="95"/>
      <c r="CE54" s="116"/>
      <c r="CF54" s="15"/>
      <c r="CG54" s="15"/>
      <c r="CH54" s="15"/>
      <c r="CI54" s="15"/>
      <c r="CJ54" s="193"/>
    </row>
    <row r="55" spans="1:88" ht="11.25" hidden="1" customHeight="1" x14ac:dyDescent="0.25">
      <c r="A55" s="18"/>
      <c r="B55" s="115"/>
      <c r="C55" s="92">
        <f>RANK($BX55,$BX$54:$BX$58,0)</f>
        <v>1</v>
      </c>
      <c r="D55" s="93"/>
      <c r="E55" s="93"/>
      <c r="F55" s="93"/>
      <c r="G55" s="93"/>
      <c r="H55" s="183" t="str">
        <f>" " &amp; $AA$8</f>
        <v xml:space="preserve"> Christoph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CF16+CF19+CF22+CF25+CF27+CF30+CF33+CF36</f>
        <v>8</v>
      </c>
      <c r="U55" s="93"/>
      <c r="V55" s="93"/>
      <c r="W55" s="93"/>
      <c r="X55" s="93"/>
      <c r="Y55" s="95"/>
      <c r="Z55" s="113">
        <f>CI16+CG19+CG22+CI25+CG27+CI30+CI33+CG36</f>
        <v>3</v>
      </c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94">
        <f>CH16+CH19+CH22+CH25+CH27+CH30+CH33+CH36</f>
        <v>3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CG16+CI19+CI22+CG25+CI27+CG30+CG33+CI36</f>
        <v>2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BZ16+BR19+BR22+BZ25+BR27+BZ30+BZ33+BR36</f>
        <v>9</v>
      </c>
      <c r="BH55" s="93"/>
      <c r="BI55" s="93"/>
      <c r="BJ55" s="93"/>
      <c r="BK55" s="93" t="s">
        <v>2</v>
      </c>
      <c r="BL55" s="93" t="s">
        <v>2</v>
      </c>
      <c r="BM55" s="93"/>
      <c r="BN55" s="93">
        <f>BR16+BZ19+BZ22+BR25+BZ27+BR30+BR33+BZ36</f>
        <v>7</v>
      </c>
      <c r="BO55" s="93"/>
      <c r="BP55" s="93"/>
      <c r="BQ55" s="93"/>
      <c r="BR55" s="111"/>
      <c r="BS55" s="94">
        <f>BG55-BN55</f>
        <v>2</v>
      </c>
      <c r="BT55" s="93"/>
      <c r="BU55" s="93"/>
      <c r="BV55" s="93"/>
      <c r="BW55" s="93"/>
      <c r="BX55" s="92">
        <f>(Z55*3)+AK55</f>
        <v>12</v>
      </c>
      <c r="BY55" s="93"/>
      <c r="BZ55" s="93"/>
      <c r="CA55" s="93"/>
      <c r="CB55" s="94">
        <f>BX55+ROW()/1000</f>
        <v>12.055</v>
      </c>
      <c r="CC55" s="93"/>
      <c r="CD55" s="95"/>
      <c r="CE55" s="116"/>
      <c r="CF55" s="15"/>
      <c r="CG55" s="15"/>
      <c r="CH55" s="15"/>
      <c r="CI55" s="15"/>
      <c r="CJ55" s="193"/>
    </row>
    <row r="56" spans="1:88" ht="11.25" hidden="1" customHeight="1" x14ac:dyDescent="0.25">
      <c r="A56" s="18"/>
      <c r="B56" s="115"/>
      <c r="C56" s="92">
        <f>RANK($BX56,$BX$54:$BX$58,0)</f>
        <v>4</v>
      </c>
      <c r="D56" s="93"/>
      <c r="E56" s="93"/>
      <c r="F56" s="93"/>
      <c r="G56" s="93"/>
      <c r="H56" s="183" t="str">
        <f>" " &amp; $AO$8</f>
        <v xml:space="preserve"> Patrick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CF17+CF19+CF21+CF23+CF28+CF30+CF32+CF34</f>
        <v>8</v>
      </c>
      <c r="U56" s="93"/>
      <c r="V56" s="93"/>
      <c r="W56" s="93"/>
      <c r="X56" s="93"/>
      <c r="Y56" s="95"/>
      <c r="Z56" s="113">
        <f>CG17+CI19+CI21+CG23+CI28+CG30+CG32+CI34</f>
        <v>2</v>
      </c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94">
        <f>CH17+CH19+CH21+CH23+CH28+CH30+CH32+CH34</f>
        <v>3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CI17+CG19+CG21+CI23+CG28+CI30+CI32+CG34</f>
        <v>3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BR17+BZ19+BZ21+BR23+BZ28+BR30+BR32+BZ34</f>
        <v>8</v>
      </c>
      <c r="BH56" s="93"/>
      <c r="BI56" s="93"/>
      <c r="BJ56" s="93"/>
      <c r="BK56" s="93" t="s">
        <v>2</v>
      </c>
      <c r="BL56" s="93" t="s">
        <v>2</v>
      </c>
      <c r="BM56" s="93"/>
      <c r="BN56" s="93">
        <f>BZ17+BR19+BR21+BZ23+BR28+BZ30+BZ32+BR34</f>
        <v>10</v>
      </c>
      <c r="BO56" s="93"/>
      <c r="BP56" s="93"/>
      <c r="BQ56" s="93"/>
      <c r="BR56" s="111"/>
      <c r="BS56" s="94">
        <f>BG56-BN56</f>
        <v>-2</v>
      </c>
      <c r="BT56" s="93"/>
      <c r="BU56" s="93"/>
      <c r="BV56" s="93"/>
      <c r="BW56" s="93"/>
      <c r="BX56" s="92">
        <f>(Z56*3)+AK56</f>
        <v>9</v>
      </c>
      <c r="BY56" s="93"/>
      <c r="BZ56" s="93"/>
      <c r="CA56" s="93"/>
      <c r="CB56" s="94">
        <f>BX56+ROW()/1000</f>
        <v>9.0559999999999992</v>
      </c>
      <c r="CC56" s="93"/>
      <c r="CD56" s="95"/>
      <c r="CE56" s="116"/>
      <c r="CF56" s="15"/>
      <c r="CG56" s="15"/>
      <c r="CH56" s="15"/>
      <c r="CI56" s="15"/>
      <c r="CJ56" s="193"/>
    </row>
    <row r="57" spans="1:88" ht="11.25" hidden="1" customHeight="1" x14ac:dyDescent="0.25">
      <c r="A57" s="18"/>
      <c r="B57" s="115"/>
      <c r="C57" s="92">
        <f>RANK($BX57,$BX$54:$BX$58,0)</f>
        <v>3</v>
      </c>
      <c r="D57" s="93"/>
      <c r="E57" s="93"/>
      <c r="F57" s="93"/>
      <c r="G57" s="93"/>
      <c r="H57" s="183" t="str">
        <f>" " &amp; $BC$8</f>
        <v xml:space="preserve"> Markus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CF17+CF20+CF22+CF24+CF28+CF31+CF33+CF35</f>
        <v>8</v>
      </c>
      <c r="U57" s="93"/>
      <c r="V57" s="93"/>
      <c r="W57" s="93"/>
      <c r="X57" s="93"/>
      <c r="Y57" s="95"/>
      <c r="Z57" s="113">
        <f>CI17+CG20+CI22+CG24+CG28+CI31+CG33+CI35</f>
        <v>2</v>
      </c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94">
        <f>CH17+CH20+CH22+CH24+CH28+CH31+CH33+CH35</f>
        <v>4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CG17+CI20+CG22+CI24+CI28+CG31+CI33+CG35</f>
        <v>2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BZ17+BR20+BZ22+BR24+BR28+BZ31+BR33+BZ35</f>
        <v>6</v>
      </c>
      <c r="BH57" s="93"/>
      <c r="BI57" s="93"/>
      <c r="BJ57" s="93"/>
      <c r="BK57" s="93" t="s">
        <v>2</v>
      </c>
      <c r="BL57" s="93" t="s">
        <v>2</v>
      </c>
      <c r="BM57" s="93"/>
      <c r="BN57" s="93">
        <f>BR17+BZ20+BR22+BZ24+BZ28+BR31+BZ33+BR35</f>
        <v>6</v>
      </c>
      <c r="BO57" s="93"/>
      <c r="BP57" s="93"/>
      <c r="BQ57" s="93"/>
      <c r="BR57" s="111"/>
      <c r="BS57" s="94">
        <f>BG57-BN57</f>
        <v>0</v>
      </c>
      <c r="BT57" s="93"/>
      <c r="BU57" s="93"/>
      <c r="BV57" s="93"/>
      <c r="BW57" s="93"/>
      <c r="BX57" s="92">
        <f>(Z57*3)+AK57</f>
        <v>10</v>
      </c>
      <c r="BY57" s="93"/>
      <c r="BZ57" s="93"/>
      <c r="CA57" s="93"/>
      <c r="CB57" s="94">
        <f>BX57+ROW()/1000</f>
        <v>10.057</v>
      </c>
      <c r="CC57" s="93"/>
      <c r="CD57" s="95"/>
      <c r="CE57" s="116"/>
      <c r="CF57" s="15"/>
      <c r="CG57" s="15"/>
      <c r="CH57" s="15"/>
      <c r="CI57" s="15"/>
      <c r="CJ57" s="193"/>
    </row>
    <row r="58" spans="1:88" ht="11.25" hidden="1" customHeight="1" x14ac:dyDescent="0.25">
      <c r="A58" s="18"/>
      <c r="B58" s="115"/>
      <c r="C58" s="92">
        <f>RANK($BX58,$BX$54:$BX$58,0)</f>
        <v>2</v>
      </c>
      <c r="D58" s="93"/>
      <c r="E58" s="93"/>
      <c r="F58" s="93"/>
      <c r="G58" s="93"/>
      <c r="H58" s="183" t="str">
        <f>" " &amp; $BQ$8</f>
        <v xml:space="preserve"> Schmiddi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CF18+CF20+CF23+CF25+CF29+CF31+CF34+CF36</f>
        <v>8</v>
      </c>
      <c r="U58" s="93"/>
      <c r="V58" s="93"/>
      <c r="W58" s="93"/>
      <c r="X58" s="93"/>
      <c r="Y58" s="95"/>
      <c r="Z58" s="92">
        <f>CG18+CI20+CI23+CG25+CI29+CG31+CG34+CI36</f>
        <v>2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CH18+CH20+CH23+CH25+CH29+CH31+CH34+CH36</f>
        <v>5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CI18+CG20+CG23+CI25+CG29+CI31+CI34+CG36</f>
        <v>1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BR18+BZ20+BZ23+BR25+BZ29+BR31+BR34+BZ36</f>
        <v>7</v>
      </c>
      <c r="BH58" s="93"/>
      <c r="BI58" s="93"/>
      <c r="BJ58" s="93"/>
      <c r="BK58" s="93" t="s">
        <v>2</v>
      </c>
      <c r="BL58" s="93" t="s">
        <v>2</v>
      </c>
      <c r="BM58" s="93"/>
      <c r="BN58" s="93">
        <f>BZ18+BR20+BR23+BZ25+BR29+BZ31+BZ34+BR36</f>
        <v>5</v>
      </c>
      <c r="BO58" s="93"/>
      <c r="BP58" s="93"/>
      <c r="BQ58" s="93"/>
      <c r="BR58" s="111"/>
      <c r="BS58" s="94">
        <f>BG58-BN58</f>
        <v>2</v>
      </c>
      <c r="BT58" s="93"/>
      <c r="BU58" s="93"/>
      <c r="BV58" s="93"/>
      <c r="BW58" s="93"/>
      <c r="BX58" s="92">
        <f>(Z58*3)+AK58</f>
        <v>11</v>
      </c>
      <c r="BY58" s="93"/>
      <c r="BZ58" s="93"/>
      <c r="CA58" s="93"/>
      <c r="CB58" s="94">
        <f>BX58+ROW()/1000</f>
        <v>11.058</v>
      </c>
      <c r="CC58" s="93"/>
      <c r="CD58" s="95"/>
      <c r="CE58" s="116"/>
      <c r="CF58" s="15"/>
      <c r="CG58" s="15"/>
      <c r="CH58" s="15"/>
      <c r="CI58" s="15"/>
      <c r="CJ58" s="193"/>
    </row>
    <row r="59" spans="1:88" ht="7.5" hidden="1" customHeight="1" x14ac:dyDescent="0.25">
      <c r="A59" s="18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5"/>
      <c r="CG59" s="15"/>
      <c r="CH59" s="15"/>
      <c r="CI59" s="15"/>
      <c r="CJ59" s="193"/>
    </row>
    <row r="60" spans="1:88" ht="11.25" customHeight="1" x14ac:dyDescent="0.25">
      <c r="A60" s="18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5"/>
      <c r="CG60" s="15"/>
      <c r="CH60" s="15"/>
      <c r="CI60" s="15"/>
      <c r="CJ60" s="193"/>
    </row>
    <row r="61" spans="1:88" ht="7.5" customHeight="1" x14ac:dyDescent="0.25">
      <c r="A61" s="18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4"/>
      <c r="CF61" s="15"/>
      <c r="CG61" s="15"/>
      <c r="CH61" s="15"/>
      <c r="CI61" s="15"/>
      <c r="CJ61" s="193"/>
    </row>
    <row r="62" spans="1:88" ht="15" customHeight="1" x14ac:dyDescent="0.25">
      <c r="A62" s="18"/>
      <c r="B62" s="115"/>
      <c r="C62" s="86" t="s">
        <v>14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8"/>
      <c r="CE62" s="116"/>
      <c r="CF62" s="15"/>
      <c r="CG62" s="15"/>
      <c r="CH62" s="15"/>
      <c r="CI62" s="15"/>
      <c r="CJ62" s="193"/>
    </row>
    <row r="63" spans="1:88" ht="7.5" customHeight="1" x14ac:dyDescent="0.25">
      <c r="A63" s="18"/>
      <c r="B63" s="115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6"/>
      <c r="CF63" s="15"/>
      <c r="CG63" s="15"/>
      <c r="CH63" s="15"/>
      <c r="CI63" s="15"/>
      <c r="CJ63" s="193"/>
    </row>
    <row r="64" spans="1:88" s="3" customFormat="1" ht="11.25" customHeight="1" x14ac:dyDescent="0.25">
      <c r="A64" s="18"/>
      <c r="B64" s="115"/>
      <c r="C64" s="117" t="s">
        <v>15</v>
      </c>
      <c r="D64" s="117"/>
      <c r="E64" s="117"/>
      <c r="F64" s="117"/>
      <c r="G64" s="117"/>
      <c r="H64" s="101" t="str">
        <f>" Spieler"</f>
        <v xml:space="preserve"> Spieler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17" t="s">
        <v>16</v>
      </c>
      <c r="U64" s="117"/>
      <c r="V64" s="117"/>
      <c r="W64" s="117"/>
      <c r="X64" s="117"/>
      <c r="Y64" s="73"/>
      <c r="Z64" s="118" t="s">
        <v>17</v>
      </c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 t="s">
        <v>18</v>
      </c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75" t="s">
        <v>19</v>
      </c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 t="s">
        <v>20</v>
      </c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73"/>
      <c r="BS64" s="120" t="s">
        <v>21</v>
      </c>
      <c r="BT64" s="117"/>
      <c r="BU64" s="117"/>
      <c r="BV64" s="117"/>
      <c r="BW64" s="117"/>
      <c r="BX64" s="117" t="s">
        <v>22</v>
      </c>
      <c r="BY64" s="117"/>
      <c r="BZ64" s="117"/>
      <c r="CA64" s="117"/>
      <c r="CB64" s="117"/>
      <c r="CC64" s="117"/>
      <c r="CD64" s="117"/>
      <c r="CE64" s="116"/>
      <c r="CF64" s="5"/>
      <c r="CG64" s="5"/>
      <c r="CH64" s="5"/>
      <c r="CI64" s="5"/>
      <c r="CJ64" s="193"/>
    </row>
    <row r="65" spans="1:88" ht="11.25" customHeight="1" x14ac:dyDescent="0.25">
      <c r="A65" s="18"/>
      <c r="B65" s="115"/>
      <c r="C65" s="92">
        <f>INDEX($C$54:$C$58,MATCH(LARGE($CB$54:$CB$58,ROW(A1)),$CB$54:$CB$58,0),1)</f>
        <v>1</v>
      </c>
      <c r="D65" s="93"/>
      <c r="E65" s="93"/>
      <c r="F65" s="93"/>
      <c r="G65" s="93"/>
      <c r="H65" s="183" t="str">
        <f>" " &amp; INDEX($H$54:$H$58,MATCH(LARGE($CB$54:$CB$58,ROW(A1)),$CB$54:$CB$58,0),1)</f>
        <v xml:space="preserve">  Christoph</v>
      </c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  <c r="T65" s="92">
        <f>INDEX($T$54:$T$58,MATCH(LARGE($CB$54:$CB$58,ROW(A1)),$CB$54:$CB$58,0),1)</f>
        <v>8</v>
      </c>
      <c r="U65" s="93"/>
      <c r="V65" s="93"/>
      <c r="W65" s="93"/>
      <c r="X65" s="93"/>
      <c r="Y65" s="95"/>
      <c r="Z65" s="113">
        <f>INDEX($Z$54:$Z$58,MATCH(LARGE($CB$54:$CB$58,ROW(A1)),$CB$54:$CB$58,0),1)</f>
        <v>3</v>
      </c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94">
        <f>INDEX($AK$54:$AK$58,MATCH(LARGE($CB$54:$CB$58,ROW(A1)),$CB$54:$CB$58,0),1)</f>
        <v>3</v>
      </c>
      <c r="AL65" s="93"/>
      <c r="AM65" s="93"/>
      <c r="AN65" s="93"/>
      <c r="AO65" s="93"/>
      <c r="AP65" s="93"/>
      <c r="AQ65" s="93"/>
      <c r="AR65" s="93"/>
      <c r="AS65" s="93"/>
      <c r="AT65" s="93"/>
      <c r="AU65" s="111"/>
      <c r="AV65" s="94">
        <f>INDEX($AV$54:$AV$58,MATCH(LARGE($CB$54:$CB$58,ROW(A1)),$CB$54:$CB$58,0),1)</f>
        <v>2</v>
      </c>
      <c r="AW65" s="93"/>
      <c r="AX65" s="93"/>
      <c r="AY65" s="93"/>
      <c r="AZ65" s="93"/>
      <c r="BA65" s="93"/>
      <c r="BB65" s="93"/>
      <c r="BC65" s="93"/>
      <c r="BD65" s="93"/>
      <c r="BE65" s="93"/>
      <c r="BF65" s="111"/>
      <c r="BG65" s="92">
        <f>INDEX($BG$54:$BG$58,MATCH(LARGE($CB$54:$CB$58,ROW(A1)),$CB$54:$CB$58,0),1)</f>
        <v>9</v>
      </c>
      <c r="BH65" s="93"/>
      <c r="BI65" s="93"/>
      <c r="BJ65" s="93"/>
      <c r="BK65" s="93"/>
      <c r="BL65" s="93" t="s">
        <v>2</v>
      </c>
      <c r="BM65" s="93"/>
      <c r="BN65" s="93">
        <f>INDEX($BN$54:$BN$58,MATCH(LARGE($CB$54:$CB$58,ROW(A1)),$CB$54:$CB$58,0),1)</f>
        <v>7</v>
      </c>
      <c r="BO65" s="93"/>
      <c r="BP65" s="93"/>
      <c r="BQ65" s="93"/>
      <c r="BR65" s="111"/>
      <c r="BS65" s="94">
        <f>INDEX($BS$54:$BS$58,MATCH(LARGE($CB$54:$CB$58,ROW(A1)),$CB$54:$CB$58,0),1)</f>
        <v>2</v>
      </c>
      <c r="BT65" s="93"/>
      <c r="BU65" s="93"/>
      <c r="BV65" s="93"/>
      <c r="BW65" s="93"/>
      <c r="BX65" s="92">
        <f>INDEX($BX$54:$BX$58,MATCH(LARGE($CB$54:$CB$58,ROW(A1)),$CB$54:$CB$58,0),1)</f>
        <v>12</v>
      </c>
      <c r="BY65" s="93"/>
      <c r="BZ65" s="93"/>
      <c r="CA65" s="93"/>
      <c r="CB65" s="93"/>
      <c r="CC65" s="93"/>
      <c r="CD65" s="95"/>
      <c r="CE65" s="116"/>
      <c r="CF65" s="15"/>
      <c r="CG65" s="15"/>
      <c r="CH65" s="15"/>
      <c r="CI65" s="15"/>
      <c r="CJ65" s="193"/>
    </row>
    <row r="66" spans="1:88" ht="11.25" customHeight="1" x14ac:dyDescent="0.25">
      <c r="A66" s="18"/>
      <c r="B66" s="115"/>
      <c r="C66" s="92">
        <f>INDEX($C$54:$C$58,MATCH(LARGE($CB$54:$CB$58,ROW(A2)),$CB$54:$CB$58,0),1)</f>
        <v>2</v>
      </c>
      <c r="D66" s="93"/>
      <c r="E66" s="93"/>
      <c r="F66" s="93"/>
      <c r="G66" s="93"/>
      <c r="H66" s="183" t="str">
        <f>" " &amp; INDEX($H$54:$H$58,MATCH(LARGE($CB$54:$CB$58,ROW(A2)),$CB$54:$CB$58,0),1)</f>
        <v xml:space="preserve">  Schmiddi</v>
      </c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5"/>
      <c r="T66" s="92">
        <f>INDEX($T$54:$T$58,MATCH(LARGE($CB$54:$CB$58,ROW(A2)),$CB$54:$CB$58,0),1)</f>
        <v>8</v>
      </c>
      <c r="U66" s="93"/>
      <c r="V66" s="93"/>
      <c r="W66" s="93"/>
      <c r="X66" s="93"/>
      <c r="Y66" s="95"/>
      <c r="Z66" s="113">
        <f>INDEX($Z$54:$Z$58,MATCH(LARGE($CB$54:$CB$58,ROW(A2)),$CB$54:$CB$58,0),1)</f>
        <v>2</v>
      </c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94">
        <f>INDEX($AK$54:$AK$58,MATCH(LARGE($CB$54:$CB$58,ROW(A2)),$CB$54:$CB$58,0),1)</f>
        <v>5</v>
      </c>
      <c r="AL66" s="93"/>
      <c r="AM66" s="93"/>
      <c r="AN66" s="93"/>
      <c r="AO66" s="93"/>
      <c r="AP66" s="93"/>
      <c r="AQ66" s="93"/>
      <c r="AR66" s="93"/>
      <c r="AS66" s="93"/>
      <c r="AT66" s="93"/>
      <c r="AU66" s="111"/>
      <c r="AV66" s="94">
        <f>INDEX($AV$54:$AV$58,MATCH(LARGE($CB$54:$CB$58,ROW(A2)),$CB$54:$CB$58,0),1)</f>
        <v>1</v>
      </c>
      <c r="AW66" s="93"/>
      <c r="AX66" s="93"/>
      <c r="AY66" s="93"/>
      <c r="AZ66" s="93"/>
      <c r="BA66" s="93"/>
      <c r="BB66" s="93"/>
      <c r="BC66" s="93"/>
      <c r="BD66" s="93"/>
      <c r="BE66" s="93"/>
      <c r="BF66" s="111"/>
      <c r="BG66" s="92">
        <f>INDEX($BG$54:$BG$58,MATCH(LARGE($CB$54:$CB$58,ROW(A2)),$CB$54:$CB$58,0),1)</f>
        <v>7</v>
      </c>
      <c r="BH66" s="93"/>
      <c r="BI66" s="93"/>
      <c r="BJ66" s="93"/>
      <c r="BK66" s="93"/>
      <c r="BL66" s="93" t="s">
        <v>2</v>
      </c>
      <c r="BM66" s="93"/>
      <c r="BN66" s="93">
        <f>INDEX($BN$54:$BN$58,MATCH(LARGE($CB$54:$CB$58,ROW(A2)),$CB$54:$CB$58,0),1)</f>
        <v>5</v>
      </c>
      <c r="BO66" s="93"/>
      <c r="BP66" s="93"/>
      <c r="BQ66" s="93"/>
      <c r="BR66" s="111"/>
      <c r="BS66" s="94">
        <f>INDEX($BS$54:$BS$58,MATCH(LARGE($CB$54:$CB$58,ROW(A2)),$CB$54:$CB$58,0),1)</f>
        <v>2</v>
      </c>
      <c r="BT66" s="93"/>
      <c r="BU66" s="93"/>
      <c r="BV66" s="93"/>
      <c r="BW66" s="93"/>
      <c r="BX66" s="92">
        <f>INDEX($BX$54:$BX$58,MATCH(LARGE($CB$54:$CB$58,ROW(A2)),$CB$54:$CB$58,0),1)</f>
        <v>11</v>
      </c>
      <c r="BY66" s="93"/>
      <c r="BZ66" s="93"/>
      <c r="CA66" s="93"/>
      <c r="CB66" s="93"/>
      <c r="CC66" s="93"/>
      <c r="CD66" s="95"/>
      <c r="CE66" s="116"/>
      <c r="CF66" s="15"/>
      <c r="CG66" s="15"/>
      <c r="CH66" s="15"/>
      <c r="CI66" s="15"/>
      <c r="CJ66" s="193"/>
    </row>
    <row r="67" spans="1:88" ht="11.25" customHeight="1" x14ac:dyDescent="0.25">
      <c r="A67" s="18"/>
      <c r="B67" s="115"/>
      <c r="C67" s="92">
        <f>INDEX($C$54:$C$58,MATCH(LARGE($CB$54:$CB$58,ROW(A3)),$CB$54:$CB$58,0),1)</f>
        <v>3</v>
      </c>
      <c r="D67" s="93"/>
      <c r="E67" s="93"/>
      <c r="F67" s="93"/>
      <c r="G67" s="93"/>
      <c r="H67" s="183" t="str">
        <f>" " &amp; INDEX($H$54:$H$58,MATCH(LARGE($CB$54:$CB$58,ROW(A3)),$CB$54:$CB$58,0),1)</f>
        <v xml:space="preserve">  Markus</v>
      </c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5"/>
      <c r="T67" s="92">
        <f>INDEX($T$54:$T$58,MATCH(LARGE($CB$54:$CB$58,ROW(A3)),$CB$54:$CB$58,0),1)</f>
        <v>8</v>
      </c>
      <c r="U67" s="93"/>
      <c r="V67" s="93"/>
      <c r="W67" s="93"/>
      <c r="X67" s="93"/>
      <c r="Y67" s="95"/>
      <c r="Z67" s="113">
        <f>INDEX($Z$54:$Z$58,MATCH(LARGE($CB$54:$CB$58,ROW(A3)),$CB$54:$CB$58,0),1)</f>
        <v>2</v>
      </c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94">
        <f>INDEX($AK$54:$AK$58,MATCH(LARGE($CB$54:$CB$58,ROW(A3)),$CB$54:$CB$58,0),1)</f>
        <v>4</v>
      </c>
      <c r="AL67" s="93"/>
      <c r="AM67" s="93"/>
      <c r="AN67" s="93"/>
      <c r="AO67" s="93"/>
      <c r="AP67" s="93"/>
      <c r="AQ67" s="93"/>
      <c r="AR67" s="93"/>
      <c r="AS67" s="93"/>
      <c r="AT67" s="93"/>
      <c r="AU67" s="111"/>
      <c r="AV67" s="94">
        <f>INDEX($AV$54:$AV$58,MATCH(LARGE($CB$54:$CB$58,ROW(A3)),$CB$54:$CB$58,0),1)</f>
        <v>2</v>
      </c>
      <c r="AW67" s="93"/>
      <c r="AX67" s="93"/>
      <c r="AY67" s="93"/>
      <c r="AZ67" s="93"/>
      <c r="BA67" s="93"/>
      <c r="BB67" s="93"/>
      <c r="BC67" s="93"/>
      <c r="BD67" s="93"/>
      <c r="BE67" s="93"/>
      <c r="BF67" s="111"/>
      <c r="BG67" s="92">
        <f>INDEX($BG$54:$BG$58,MATCH(LARGE($CB$54:$CB$58,ROW(A3)),$CB$54:$CB$58,0),1)</f>
        <v>6</v>
      </c>
      <c r="BH67" s="93"/>
      <c r="BI67" s="93"/>
      <c r="BJ67" s="93"/>
      <c r="BK67" s="93"/>
      <c r="BL67" s="93" t="s">
        <v>2</v>
      </c>
      <c r="BM67" s="93"/>
      <c r="BN67" s="93">
        <f>INDEX($BN$54:$BN$58,MATCH(LARGE($CB$54:$CB$58,ROW(A3)),$CB$54:$CB$58,0),1)</f>
        <v>6</v>
      </c>
      <c r="BO67" s="93"/>
      <c r="BP67" s="93"/>
      <c r="BQ67" s="93"/>
      <c r="BR67" s="111"/>
      <c r="BS67" s="94">
        <f>INDEX($BS$54:$BS$58,MATCH(LARGE($CB$54:$CB$58,ROW(A3)),$CB$54:$CB$58,0),1)</f>
        <v>0</v>
      </c>
      <c r="BT67" s="93"/>
      <c r="BU67" s="93"/>
      <c r="BV67" s="93"/>
      <c r="BW67" s="93"/>
      <c r="BX67" s="92">
        <f>INDEX($BX$54:$BX$58,MATCH(LARGE($CB$54:$CB$58,ROW(A3)),$CB$54:$CB$58,0),1)</f>
        <v>10</v>
      </c>
      <c r="BY67" s="93"/>
      <c r="BZ67" s="93"/>
      <c r="CA67" s="93"/>
      <c r="CB67" s="93"/>
      <c r="CC67" s="93"/>
      <c r="CD67" s="95"/>
      <c r="CE67" s="116"/>
      <c r="CF67" s="15"/>
      <c r="CG67" s="15"/>
      <c r="CH67" s="15"/>
      <c r="CI67" s="15"/>
      <c r="CJ67" s="193"/>
    </row>
    <row r="68" spans="1:88" ht="11.25" customHeight="1" x14ac:dyDescent="0.25">
      <c r="A68" s="18"/>
      <c r="B68" s="115"/>
      <c r="C68" s="92">
        <f>INDEX($C$54:$C$58,MATCH(LARGE($CB$54:$CB$58,ROW(A4)),$CB$54:$CB$58,0),1)</f>
        <v>4</v>
      </c>
      <c r="D68" s="93"/>
      <c r="E68" s="93"/>
      <c r="F68" s="93"/>
      <c r="G68" s="93"/>
      <c r="H68" s="183" t="str">
        <f>" " &amp; INDEX($H$54:$H$58,MATCH(LARGE($CB$54:$CB$58,ROW(A4)),$CB$54:$CB$58,0),1)</f>
        <v xml:space="preserve">  Patrick</v>
      </c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5"/>
      <c r="T68" s="92">
        <f>INDEX($T$54:$T$58,MATCH(LARGE($CB$54:$CB$58,ROW(A4)),$CB$54:$CB$58,0),1)</f>
        <v>8</v>
      </c>
      <c r="U68" s="93"/>
      <c r="V68" s="93"/>
      <c r="W68" s="93"/>
      <c r="X68" s="93"/>
      <c r="Y68" s="95"/>
      <c r="Z68" s="113">
        <f>INDEX($Z$54:$Z$58,MATCH(LARGE($CB$54:$CB$58,ROW(A4)),$CB$54:$CB$58,0),1)</f>
        <v>2</v>
      </c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94">
        <f>INDEX($AK$54:$AK$58,MATCH(LARGE($CB$54:$CB$58,ROW(A4)),$CB$54:$CB$58,0),1)</f>
        <v>3</v>
      </c>
      <c r="AL68" s="93"/>
      <c r="AM68" s="93"/>
      <c r="AN68" s="93"/>
      <c r="AO68" s="93"/>
      <c r="AP68" s="93"/>
      <c r="AQ68" s="93"/>
      <c r="AR68" s="93"/>
      <c r="AS68" s="93"/>
      <c r="AT68" s="93"/>
      <c r="AU68" s="111"/>
      <c r="AV68" s="94">
        <f>INDEX($AV$54:$AV$58,MATCH(LARGE($CB$54:$CB$58,ROW(A4)),$CB$54:$CB$58,0),1)</f>
        <v>3</v>
      </c>
      <c r="AW68" s="93"/>
      <c r="AX68" s="93"/>
      <c r="AY68" s="93"/>
      <c r="AZ68" s="93"/>
      <c r="BA68" s="93"/>
      <c r="BB68" s="93"/>
      <c r="BC68" s="93"/>
      <c r="BD68" s="93"/>
      <c r="BE68" s="93"/>
      <c r="BF68" s="111"/>
      <c r="BG68" s="92">
        <f>INDEX($BG$54:$BG$58,MATCH(LARGE($CB$54:$CB$58,ROW(A4)),$CB$54:$CB$58,0),1)</f>
        <v>8</v>
      </c>
      <c r="BH68" s="93"/>
      <c r="BI68" s="93"/>
      <c r="BJ68" s="93"/>
      <c r="BK68" s="93"/>
      <c r="BL68" s="93" t="s">
        <v>2</v>
      </c>
      <c r="BM68" s="93"/>
      <c r="BN68" s="93">
        <f>INDEX($BN$54:$BN$58,MATCH(LARGE($CB$54:$CB$58,ROW(A4)),$CB$54:$CB$58,0),1)</f>
        <v>10</v>
      </c>
      <c r="BO68" s="93"/>
      <c r="BP68" s="93"/>
      <c r="BQ68" s="93"/>
      <c r="BR68" s="111"/>
      <c r="BS68" s="94">
        <f>INDEX($BS$54:$BS$58,MATCH(LARGE($CB$54:$CB$58,ROW(A4)),$CB$54:$CB$58,0),1)</f>
        <v>-2</v>
      </c>
      <c r="BT68" s="93"/>
      <c r="BU68" s="93"/>
      <c r="BV68" s="93"/>
      <c r="BW68" s="93"/>
      <c r="BX68" s="92">
        <f>INDEX($BX$54:$BX$58,MATCH(LARGE($CB$54:$CB$58,ROW(A4)),$CB$54:$CB$58,0),1)</f>
        <v>9</v>
      </c>
      <c r="BY68" s="93"/>
      <c r="BZ68" s="93"/>
      <c r="CA68" s="93"/>
      <c r="CB68" s="93"/>
      <c r="CC68" s="93"/>
      <c r="CD68" s="95"/>
      <c r="CE68" s="116"/>
      <c r="CF68" s="15"/>
      <c r="CG68" s="15"/>
      <c r="CH68" s="15"/>
      <c r="CI68" s="15"/>
      <c r="CJ68" s="193"/>
    </row>
    <row r="69" spans="1:88" ht="11.25" customHeight="1" x14ac:dyDescent="0.25">
      <c r="A69" s="18"/>
      <c r="B69" s="115"/>
      <c r="C69" s="92">
        <f>INDEX($C$54:$C$58,MATCH(LARGE($CB$54:$CB$58,ROW(A5)),$CB$54:$CB$58,0),1)</f>
        <v>4</v>
      </c>
      <c r="D69" s="93"/>
      <c r="E69" s="93"/>
      <c r="F69" s="93"/>
      <c r="G69" s="93"/>
      <c r="H69" s="183" t="str">
        <f>" " &amp; INDEX($H$54:$H$58,MATCH(LARGE($CB$54:$CB$58,ROW(A5)),$CB$54:$CB$58,0),1)</f>
        <v xml:space="preserve">  Ratze</v>
      </c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5"/>
      <c r="T69" s="92">
        <f>INDEX($T$54:$T$58,MATCH(LARGE($CB$54:$CB$58,ROW(A5)),$CB$54:$CB$58,0),1)</f>
        <v>8</v>
      </c>
      <c r="U69" s="93"/>
      <c r="V69" s="93"/>
      <c r="W69" s="93"/>
      <c r="X69" s="93"/>
      <c r="Y69" s="95"/>
      <c r="Z69" s="92">
        <f>INDEX($Z$54:$Z$58,MATCH(LARGE($CB$54:$CB$58,ROW(A5)),$CB$54:$CB$58,0),1)</f>
        <v>2</v>
      </c>
      <c r="AA69" s="93"/>
      <c r="AB69" s="93"/>
      <c r="AC69" s="93"/>
      <c r="AD69" s="93"/>
      <c r="AE69" s="93"/>
      <c r="AF69" s="93"/>
      <c r="AG69" s="93"/>
      <c r="AH69" s="93"/>
      <c r="AI69" s="93"/>
      <c r="AJ69" s="111"/>
      <c r="AK69" s="94">
        <f>INDEX($AK$54:$AK$58,MATCH(LARGE($CB$54:$CB$58,ROW(A5)),$CB$54:$CB$58,0),1)</f>
        <v>3</v>
      </c>
      <c r="AL69" s="93"/>
      <c r="AM69" s="93"/>
      <c r="AN69" s="93"/>
      <c r="AO69" s="93"/>
      <c r="AP69" s="93"/>
      <c r="AQ69" s="93"/>
      <c r="AR69" s="93"/>
      <c r="AS69" s="93"/>
      <c r="AT69" s="93"/>
      <c r="AU69" s="111"/>
      <c r="AV69" s="94">
        <f>INDEX($AV$54:$AV$58,MATCH(LARGE($CB$54:$CB$58,ROW(A5)),$CB$54:$CB$58,0),1)</f>
        <v>3</v>
      </c>
      <c r="AW69" s="93"/>
      <c r="AX69" s="93"/>
      <c r="AY69" s="93"/>
      <c r="AZ69" s="93"/>
      <c r="BA69" s="93"/>
      <c r="BB69" s="93"/>
      <c r="BC69" s="93"/>
      <c r="BD69" s="93"/>
      <c r="BE69" s="93"/>
      <c r="BF69" s="111"/>
      <c r="BG69" s="92">
        <f>INDEX($BG$54:$BG$58,MATCH(LARGE($CB$54:$CB$58,ROW(A5)),$CB$54:$CB$58,0),1)</f>
        <v>4</v>
      </c>
      <c r="BH69" s="93"/>
      <c r="BI69" s="93"/>
      <c r="BJ69" s="93"/>
      <c r="BK69" s="93"/>
      <c r="BL69" s="93" t="s">
        <v>2</v>
      </c>
      <c r="BM69" s="93"/>
      <c r="BN69" s="93">
        <f>INDEX($BN$54:$BN$58,MATCH(LARGE($CB$54:$CB$58,ROW(A5)),$CB$54:$CB$58,0),1)</f>
        <v>6</v>
      </c>
      <c r="BO69" s="93"/>
      <c r="BP69" s="93"/>
      <c r="BQ69" s="93"/>
      <c r="BR69" s="111"/>
      <c r="BS69" s="94">
        <f>INDEX($BS$54:$BS$58,MATCH(LARGE($CB$54:$CB$58,ROW(A5)),$CB$54:$CB$58,0),1)</f>
        <v>-2</v>
      </c>
      <c r="BT69" s="93"/>
      <c r="BU69" s="93"/>
      <c r="BV69" s="93"/>
      <c r="BW69" s="93"/>
      <c r="BX69" s="92">
        <f>INDEX($BX$54:$BX$58,MATCH(LARGE($CB$54:$CB$58,ROW(A5)),$CB$54:$CB$58,0),1)</f>
        <v>9</v>
      </c>
      <c r="BY69" s="93"/>
      <c r="BZ69" s="93"/>
      <c r="CA69" s="93"/>
      <c r="CB69" s="93"/>
      <c r="CC69" s="93"/>
      <c r="CD69" s="95"/>
      <c r="CE69" s="116"/>
      <c r="CF69" s="15"/>
      <c r="CG69" s="15"/>
      <c r="CH69" s="15"/>
      <c r="CI69" s="15"/>
      <c r="CJ69" s="193"/>
    </row>
    <row r="70" spans="1:88" ht="7.5" customHeight="1" x14ac:dyDescent="0.25">
      <c r="A70" s="18"/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9"/>
      <c r="CF70" s="15"/>
      <c r="CG70" s="15"/>
      <c r="CH70" s="15"/>
      <c r="CI70" s="15"/>
      <c r="CJ70" s="193"/>
    </row>
    <row r="71" spans="1:88" ht="7.5" customHeight="1" x14ac:dyDescent="0.25">
      <c r="A71" s="180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2"/>
    </row>
    <row r="72" spans="1:88" x14ac:dyDescent="0.25">
      <c r="G72" s="1"/>
    </row>
    <row r="73" spans="1:88" x14ac:dyDescent="0.25">
      <c r="G73" s="1"/>
    </row>
    <row r="74" spans="1:88" x14ac:dyDescent="0.25">
      <c r="G74" s="1"/>
    </row>
    <row r="75" spans="1:88" x14ac:dyDescent="0.25">
      <c r="G75" s="1"/>
    </row>
    <row r="76" spans="1:88" x14ac:dyDescent="0.25">
      <c r="G76" s="1"/>
    </row>
    <row r="77" spans="1:88" x14ac:dyDescent="0.25">
      <c r="G77" s="1"/>
    </row>
    <row r="78" spans="1:88" x14ac:dyDescent="0.25">
      <c r="G78" s="1"/>
    </row>
    <row r="79" spans="1:88" x14ac:dyDescent="0.25">
      <c r="G79" s="1"/>
    </row>
    <row r="80" spans="1:88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</sheetData>
  <sheetProtection sheet="1" objects="1" scenarios="1" selectLockedCells="1"/>
  <mergeCells count="484">
    <mergeCell ref="AA7:AN7"/>
    <mergeCell ref="AO7:BB7"/>
    <mergeCell ref="BC7:BP7"/>
    <mergeCell ref="BQ7:CD7"/>
    <mergeCell ref="B9:CE9"/>
    <mergeCell ref="B10:CE10"/>
    <mergeCell ref="M16:Q16"/>
    <mergeCell ref="BR16:BV16"/>
    <mergeCell ref="BW16:BY16"/>
    <mergeCell ref="BZ16:CD16"/>
    <mergeCell ref="BB17:BP17"/>
    <mergeCell ref="BR17:BV17"/>
    <mergeCell ref="BW17:BY17"/>
    <mergeCell ref="A1:CJ1"/>
    <mergeCell ref="B2:CE2"/>
    <mergeCell ref="CJ2:CJ70"/>
    <mergeCell ref="B3:CE3"/>
    <mergeCell ref="B4:CE4"/>
    <mergeCell ref="B5:B8"/>
    <mergeCell ref="C5:CD5"/>
    <mergeCell ref="CE5:CE8"/>
    <mergeCell ref="C6:CD6"/>
    <mergeCell ref="C8:L8"/>
    <mergeCell ref="M8:Z8"/>
    <mergeCell ref="AA8:AN8"/>
    <mergeCell ref="AO8:BB8"/>
    <mergeCell ref="BC8:BP8"/>
    <mergeCell ref="BQ8:CD8"/>
    <mergeCell ref="C7:L7"/>
    <mergeCell ref="M7:Z7"/>
    <mergeCell ref="BR18:BV18"/>
    <mergeCell ref="BW18:BY18"/>
    <mergeCell ref="BZ18:CD18"/>
    <mergeCell ref="H19:K19"/>
    <mergeCell ref="M19:Q19"/>
    <mergeCell ref="S19:W19"/>
    <mergeCell ref="Y19:AH19"/>
    <mergeCell ref="B11:CE11"/>
    <mergeCell ref="B12:B36"/>
    <mergeCell ref="C12:CD12"/>
    <mergeCell ref="CE12:CE36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5"/>
    <mergeCell ref="G16:G25"/>
    <mergeCell ref="H16:K16"/>
    <mergeCell ref="L16:L25"/>
    <mergeCell ref="H18:K18"/>
    <mergeCell ref="M18:Q18"/>
    <mergeCell ref="S18:W18"/>
    <mergeCell ref="Y18:AH18"/>
    <mergeCell ref="AJ18:AX18"/>
    <mergeCell ref="AY18:BA18"/>
    <mergeCell ref="BB19:BP19"/>
    <mergeCell ref="BZ17:CD17"/>
    <mergeCell ref="R16:R25"/>
    <mergeCell ref="S16:W16"/>
    <mergeCell ref="X16:X25"/>
    <mergeCell ref="Y16:AH16"/>
    <mergeCell ref="AI16:AI25"/>
    <mergeCell ref="AJ16:AX16"/>
    <mergeCell ref="BR19:BV19"/>
    <mergeCell ref="BW19:BY19"/>
    <mergeCell ref="BZ19:CD19"/>
    <mergeCell ref="BR20:BV20"/>
    <mergeCell ref="BW20:BY20"/>
    <mergeCell ref="BZ20:CD20"/>
    <mergeCell ref="BZ21:CD21"/>
    <mergeCell ref="AY22:BA22"/>
    <mergeCell ref="BB22:BP22"/>
    <mergeCell ref="BR22:BV22"/>
    <mergeCell ref="BW22:BY22"/>
    <mergeCell ref="BZ22:CD22"/>
    <mergeCell ref="BZ23:CD23"/>
    <mergeCell ref="BZ24:CD24"/>
    <mergeCell ref="H17:K17"/>
    <mergeCell ref="M17:Q17"/>
    <mergeCell ref="S17:W17"/>
    <mergeCell ref="Y17:AH17"/>
    <mergeCell ref="AJ17:AX17"/>
    <mergeCell ref="AY17:BA17"/>
    <mergeCell ref="AY16:BA16"/>
    <mergeCell ref="BB16:BP16"/>
    <mergeCell ref="BQ16:BQ25"/>
    <mergeCell ref="BB18:BP18"/>
    <mergeCell ref="H20:K20"/>
    <mergeCell ref="M20:Q20"/>
    <mergeCell ref="S20:W20"/>
    <mergeCell ref="Y20:AH20"/>
    <mergeCell ref="AJ20:AX20"/>
    <mergeCell ref="AY20:BA20"/>
    <mergeCell ref="BB20:BP20"/>
    <mergeCell ref="AJ19:AX19"/>
    <mergeCell ref="AY19:BA19"/>
    <mergeCell ref="H22:K22"/>
    <mergeCell ref="M22:Q22"/>
    <mergeCell ref="S22:W22"/>
    <mergeCell ref="Y22:AH22"/>
    <mergeCell ref="AJ22:AX22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H24:K24"/>
    <mergeCell ref="M24:Q24"/>
    <mergeCell ref="S24:W24"/>
    <mergeCell ref="Y24:AH24"/>
    <mergeCell ref="AJ24:AX24"/>
    <mergeCell ref="AY24:BA24"/>
    <mergeCell ref="BB24:BP24"/>
    <mergeCell ref="BR24:BV24"/>
    <mergeCell ref="BW24:BY24"/>
    <mergeCell ref="H23:K23"/>
    <mergeCell ref="M23:Q23"/>
    <mergeCell ref="S23:W23"/>
    <mergeCell ref="Y23:AH23"/>
    <mergeCell ref="AJ23:AX23"/>
    <mergeCell ref="AY23:BA23"/>
    <mergeCell ref="BB23:BP23"/>
    <mergeCell ref="BR23:BV23"/>
    <mergeCell ref="BW23:BY23"/>
    <mergeCell ref="H25:K25"/>
    <mergeCell ref="M25:Q25"/>
    <mergeCell ref="S25:W25"/>
    <mergeCell ref="Y25:AH25"/>
    <mergeCell ref="AJ25:AX25"/>
    <mergeCell ref="AY25:BA25"/>
    <mergeCell ref="BB25:BP25"/>
    <mergeCell ref="BR25:BV25"/>
    <mergeCell ref="BW25:BY25"/>
    <mergeCell ref="BZ25:CD25"/>
    <mergeCell ref="C26:CD26"/>
    <mergeCell ref="C27:F36"/>
    <mergeCell ref="G27:G36"/>
    <mergeCell ref="H27:K27"/>
    <mergeCell ref="L27:L36"/>
    <mergeCell ref="M27:Q27"/>
    <mergeCell ref="BR27:BV27"/>
    <mergeCell ref="BW27:BY27"/>
    <mergeCell ref="BZ27:CD27"/>
    <mergeCell ref="BB28:BP28"/>
    <mergeCell ref="BR28:BV28"/>
    <mergeCell ref="BW28:BY28"/>
    <mergeCell ref="BZ28:CD28"/>
    <mergeCell ref="R27:R36"/>
    <mergeCell ref="S27:W27"/>
    <mergeCell ref="X27:X36"/>
    <mergeCell ref="Y27:AH27"/>
    <mergeCell ref="AI27:AI36"/>
    <mergeCell ref="AJ27:AX27"/>
    <mergeCell ref="H28:K28"/>
    <mergeCell ref="M28:Q28"/>
    <mergeCell ref="S28:W28"/>
    <mergeCell ref="Y28:AH28"/>
    <mergeCell ref="AJ28:AX28"/>
    <mergeCell ref="AY28:BA28"/>
    <mergeCell ref="AY27:BA27"/>
    <mergeCell ref="BB27:BP27"/>
    <mergeCell ref="BQ27:BQ36"/>
    <mergeCell ref="BB29:BP29"/>
    <mergeCell ref="BR29:BV29"/>
    <mergeCell ref="BW29:BY29"/>
    <mergeCell ref="BZ29:CD29"/>
    <mergeCell ref="BB30:BP30"/>
    <mergeCell ref="BR30:BV30"/>
    <mergeCell ref="BW30:BY30"/>
    <mergeCell ref="BZ30:CD30"/>
    <mergeCell ref="BZ31:CD31"/>
    <mergeCell ref="BZ32:CD32"/>
    <mergeCell ref="BZ33:CD33"/>
    <mergeCell ref="BZ34:CD34"/>
    <mergeCell ref="BZ36:CD36"/>
    <mergeCell ref="H30:K30"/>
    <mergeCell ref="M30:Q30"/>
    <mergeCell ref="S30:W30"/>
    <mergeCell ref="Y30:AH30"/>
    <mergeCell ref="AJ30:AX30"/>
    <mergeCell ref="AY30:BA30"/>
    <mergeCell ref="H29:K29"/>
    <mergeCell ref="M29:Q29"/>
    <mergeCell ref="S29:W29"/>
    <mergeCell ref="Y29:AH29"/>
    <mergeCell ref="AJ29:AX29"/>
    <mergeCell ref="AY29:BA29"/>
    <mergeCell ref="H31:K31"/>
    <mergeCell ref="M31:Q31"/>
    <mergeCell ref="S31:W31"/>
    <mergeCell ref="Y31:AH31"/>
    <mergeCell ref="AJ31:AX31"/>
    <mergeCell ref="AY31:BA31"/>
    <mergeCell ref="BB31:BP31"/>
    <mergeCell ref="BR31:BV31"/>
    <mergeCell ref="BW31:BY31"/>
    <mergeCell ref="H32:K32"/>
    <mergeCell ref="M32:Q32"/>
    <mergeCell ref="S32:W32"/>
    <mergeCell ref="Y32:AH32"/>
    <mergeCell ref="AJ32:AX32"/>
    <mergeCell ref="AY32:BA32"/>
    <mergeCell ref="BB32:BP32"/>
    <mergeCell ref="BR32:BV32"/>
    <mergeCell ref="BW32:BY32"/>
    <mergeCell ref="H33:K33"/>
    <mergeCell ref="M33:Q33"/>
    <mergeCell ref="S33:W33"/>
    <mergeCell ref="Y33:AH33"/>
    <mergeCell ref="AJ33:AX33"/>
    <mergeCell ref="AY33:BA33"/>
    <mergeCell ref="BB33:BP33"/>
    <mergeCell ref="BR33:BV33"/>
    <mergeCell ref="BW33:BY33"/>
    <mergeCell ref="H34:K34"/>
    <mergeCell ref="M34:Q34"/>
    <mergeCell ref="S34:W34"/>
    <mergeCell ref="Y34:AH34"/>
    <mergeCell ref="AJ34:AX34"/>
    <mergeCell ref="AY34:BA34"/>
    <mergeCell ref="BB34:BP34"/>
    <mergeCell ref="BR34:BV34"/>
    <mergeCell ref="BW34:BY34"/>
    <mergeCell ref="B37:CE37"/>
    <mergeCell ref="B38:CE38"/>
    <mergeCell ref="BB35:BP35"/>
    <mergeCell ref="BR35:BV35"/>
    <mergeCell ref="BW35:BY35"/>
    <mergeCell ref="BZ35:CD35"/>
    <mergeCell ref="H36:K36"/>
    <mergeCell ref="M36:Q36"/>
    <mergeCell ref="S36:W36"/>
    <mergeCell ref="Y36:AH36"/>
    <mergeCell ref="AJ36:AX36"/>
    <mergeCell ref="AY36:BA36"/>
    <mergeCell ref="H35:K35"/>
    <mergeCell ref="M35:Q35"/>
    <mergeCell ref="S35:W35"/>
    <mergeCell ref="Y35:AH35"/>
    <mergeCell ref="AJ35:AX35"/>
    <mergeCell ref="AY35:BA35"/>
    <mergeCell ref="BB36:BP36"/>
    <mergeCell ref="BR36:BV36"/>
    <mergeCell ref="BW36:BY36"/>
    <mergeCell ref="B39:CE39"/>
    <mergeCell ref="B40:B47"/>
    <mergeCell ref="C40:CD40"/>
    <mergeCell ref="CE40:CE47"/>
    <mergeCell ref="C41:CD41"/>
    <mergeCell ref="C42:L42"/>
    <mergeCell ref="M42:Z42"/>
    <mergeCell ref="AA42:AN42"/>
    <mergeCell ref="AO42:BB42"/>
    <mergeCell ref="BC42:BP42"/>
    <mergeCell ref="BQ42:CD42"/>
    <mergeCell ref="C43:L43"/>
    <mergeCell ref="M43:Z43"/>
    <mergeCell ref="AA43:AE43"/>
    <mergeCell ref="AF43:AI43"/>
    <mergeCell ref="AJ43:AN43"/>
    <mergeCell ref="AO43:AS43"/>
    <mergeCell ref="AT43:AW43"/>
    <mergeCell ref="AX43:BB43"/>
    <mergeCell ref="BC43:BG43"/>
    <mergeCell ref="BH43:BK43"/>
    <mergeCell ref="BL43:BP43"/>
    <mergeCell ref="BQ43:BU43"/>
    <mergeCell ref="BV43:BY43"/>
    <mergeCell ref="AO44:AS44"/>
    <mergeCell ref="AT44:AW44"/>
    <mergeCell ref="BZ43:CD43"/>
    <mergeCell ref="C44:L44"/>
    <mergeCell ref="M44:Q44"/>
    <mergeCell ref="R44:U44"/>
    <mergeCell ref="V44:Z44"/>
    <mergeCell ref="AA44:AN44"/>
    <mergeCell ref="BQ44:BU44"/>
    <mergeCell ref="BV44:BY44"/>
    <mergeCell ref="BZ44:CD44"/>
    <mergeCell ref="AX44:BB44"/>
    <mergeCell ref="BC44:BG44"/>
    <mergeCell ref="BH44:BK44"/>
    <mergeCell ref="BL44:BP44"/>
    <mergeCell ref="BQ46:BU46"/>
    <mergeCell ref="BV46:BY46"/>
    <mergeCell ref="BZ46:CD46"/>
    <mergeCell ref="C45:L45"/>
    <mergeCell ref="M45:Q45"/>
    <mergeCell ref="R45:U45"/>
    <mergeCell ref="V45:Z45"/>
    <mergeCell ref="AA45:AE45"/>
    <mergeCell ref="AF45:AI45"/>
    <mergeCell ref="AJ45:AN45"/>
    <mergeCell ref="V47:Z47"/>
    <mergeCell ref="AA47:AE47"/>
    <mergeCell ref="BH47:BK47"/>
    <mergeCell ref="BL47:BP47"/>
    <mergeCell ref="BQ47:CD47"/>
    <mergeCell ref="B48:CE48"/>
    <mergeCell ref="BZ45:CD45"/>
    <mergeCell ref="C46:L46"/>
    <mergeCell ref="M46:Q46"/>
    <mergeCell ref="R46:U46"/>
    <mergeCell ref="V46:Z46"/>
    <mergeCell ref="AA46:AE46"/>
    <mergeCell ref="AF46:AI46"/>
    <mergeCell ref="AJ46:AN46"/>
    <mergeCell ref="AO46:AS46"/>
    <mergeCell ref="AT46:AW46"/>
    <mergeCell ref="AO45:BB45"/>
    <mergeCell ref="BC45:BG45"/>
    <mergeCell ref="BH45:BK45"/>
    <mergeCell ref="BL45:BP45"/>
    <mergeCell ref="BQ45:BU45"/>
    <mergeCell ref="BV45:BY45"/>
    <mergeCell ref="AX46:BB46"/>
    <mergeCell ref="BC46:BP46"/>
    <mergeCell ref="AF47:AI47"/>
    <mergeCell ref="AJ47:AN47"/>
    <mergeCell ref="AO47:AS47"/>
    <mergeCell ref="AT47:AW47"/>
    <mergeCell ref="AX47:BB47"/>
    <mergeCell ref="BC47:BG47"/>
    <mergeCell ref="B51:B58"/>
    <mergeCell ref="C51:CD51"/>
    <mergeCell ref="CE51:CE58"/>
    <mergeCell ref="C52:CD52"/>
    <mergeCell ref="C53:G53"/>
    <mergeCell ref="H53:S53"/>
    <mergeCell ref="T53:Y53"/>
    <mergeCell ref="Z53:AJ53"/>
    <mergeCell ref="AK53:AU53"/>
    <mergeCell ref="AV53:BF53"/>
    <mergeCell ref="BG53:BR53"/>
    <mergeCell ref="BS53:BW53"/>
    <mergeCell ref="C54:G54"/>
    <mergeCell ref="H54:S54"/>
    <mergeCell ref="T54:Y54"/>
    <mergeCell ref="C47:L47"/>
    <mergeCell ref="M47:Q47"/>
    <mergeCell ref="R47:U47"/>
    <mergeCell ref="C56:G56"/>
    <mergeCell ref="H56:S56"/>
    <mergeCell ref="T56:Y56"/>
    <mergeCell ref="Z56:AJ56"/>
    <mergeCell ref="AK56:AU56"/>
    <mergeCell ref="AV56:BF56"/>
    <mergeCell ref="BG56:BK56"/>
    <mergeCell ref="B49:CE49"/>
    <mergeCell ref="B50:CE50"/>
    <mergeCell ref="C55:G55"/>
    <mergeCell ref="H55:S55"/>
    <mergeCell ref="T55:Y55"/>
    <mergeCell ref="Z55:AJ55"/>
    <mergeCell ref="AK55:AU55"/>
    <mergeCell ref="AV55:BF55"/>
    <mergeCell ref="Z54:AJ54"/>
    <mergeCell ref="AK54:AU54"/>
    <mergeCell ref="AV54:BF54"/>
    <mergeCell ref="BL56:BM56"/>
    <mergeCell ref="BN56:BR56"/>
    <mergeCell ref="BS56:BW56"/>
    <mergeCell ref="BG55:BK55"/>
    <mergeCell ref="BL55:BM55"/>
    <mergeCell ref="BN55:BR55"/>
    <mergeCell ref="BS55:BW55"/>
    <mergeCell ref="BL54:BM54"/>
    <mergeCell ref="BN54:BR54"/>
    <mergeCell ref="BS54:BW54"/>
    <mergeCell ref="BG54:BK54"/>
    <mergeCell ref="C58:G58"/>
    <mergeCell ref="H58:S58"/>
    <mergeCell ref="T58:Y58"/>
    <mergeCell ref="Z58:AJ58"/>
    <mergeCell ref="AK58:AU58"/>
    <mergeCell ref="C57:G57"/>
    <mergeCell ref="H57:S57"/>
    <mergeCell ref="T57:Y57"/>
    <mergeCell ref="Z57:AJ57"/>
    <mergeCell ref="AK57:AU57"/>
    <mergeCell ref="AV58:BF58"/>
    <mergeCell ref="BG58:BK58"/>
    <mergeCell ref="BL58:BM58"/>
    <mergeCell ref="BN58:BR58"/>
    <mergeCell ref="BS58:BW58"/>
    <mergeCell ref="BG57:BK57"/>
    <mergeCell ref="BL57:BM57"/>
    <mergeCell ref="BN57:BR57"/>
    <mergeCell ref="BS57:BW57"/>
    <mergeCell ref="AV57:BF57"/>
    <mergeCell ref="Z64:AJ64"/>
    <mergeCell ref="AK64:AU64"/>
    <mergeCell ref="AV64:BF64"/>
    <mergeCell ref="BG64:BR64"/>
    <mergeCell ref="BS64:BW64"/>
    <mergeCell ref="BX64:CD64"/>
    <mergeCell ref="B59:CE59"/>
    <mergeCell ref="B60:CE60"/>
    <mergeCell ref="B61:CE61"/>
    <mergeCell ref="B62:B69"/>
    <mergeCell ref="C62:CD62"/>
    <mergeCell ref="CE62:CE69"/>
    <mergeCell ref="C63:CD63"/>
    <mergeCell ref="C64:G64"/>
    <mergeCell ref="H64:S64"/>
    <mergeCell ref="T64:Y64"/>
    <mergeCell ref="C66:G66"/>
    <mergeCell ref="H66:S66"/>
    <mergeCell ref="T66:Y66"/>
    <mergeCell ref="Z66:AJ66"/>
    <mergeCell ref="AK66:AU66"/>
    <mergeCell ref="C65:G65"/>
    <mergeCell ref="H65:S65"/>
    <mergeCell ref="T65:Y65"/>
    <mergeCell ref="Z65:AJ65"/>
    <mergeCell ref="AK65:AU65"/>
    <mergeCell ref="AV66:BF66"/>
    <mergeCell ref="BG66:BK66"/>
    <mergeCell ref="BL66:BM66"/>
    <mergeCell ref="BN66:BR66"/>
    <mergeCell ref="BS66:BW66"/>
    <mergeCell ref="BX66:CD66"/>
    <mergeCell ref="BG65:BK65"/>
    <mergeCell ref="BL65:BM65"/>
    <mergeCell ref="BN65:BR65"/>
    <mergeCell ref="BS65:BW65"/>
    <mergeCell ref="BX65:CD65"/>
    <mergeCell ref="AV65:BF65"/>
    <mergeCell ref="C68:G68"/>
    <mergeCell ref="H68:S68"/>
    <mergeCell ref="T68:Y68"/>
    <mergeCell ref="Z68:AJ68"/>
    <mergeCell ref="AK68:AU68"/>
    <mergeCell ref="C67:G67"/>
    <mergeCell ref="H67:S67"/>
    <mergeCell ref="T67:Y67"/>
    <mergeCell ref="Z67:AJ67"/>
    <mergeCell ref="AK67:AU67"/>
    <mergeCell ref="AV68:BF68"/>
    <mergeCell ref="BG68:BK68"/>
    <mergeCell ref="BL68:BM68"/>
    <mergeCell ref="BN68:BR68"/>
    <mergeCell ref="BS68:BW68"/>
    <mergeCell ref="BX68:CD68"/>
    <mergeCell ref="BG67:BK67"/>
    <mergeCell ref="BL67:BM67"/>
    <mergeCell ref="BN67:BR67"/>
    <mergeCell ref="BS67:BW67"/>
    <mergeCell ref="BX67:CD67"/>
    <mergeCell ref="AV67:BF67"/>
    <mergeCell ref="A71:CJ71"/>
    <mergeCell ref="BG69:BK69"/>
    <mergeCell ref="BL69:BM69"/>
    <mergeCell ref="BN69:BR69"/>
    <mergeCell ref="BS69:BW69"/>
    <mergeCell ref="BX69:CD69"/>
    <mergeCell ref="B70:CE70"/>
    <mergeCell ref="C69:G69"/>
    <mergeCell ref="H69:S69"/>
    <mergeCell ref="T69:Y69"/>
    <mergeCell ref="Z69:AJ69"/>
    <mergeCell ref="AK69:AU69"/>
    <mergeCell ref="AV69:BF69"/>
    <mergeCell ref="BX53:CA53"/>
    <mergeCell ref="BX54:CA54"/>
    <mergeCell ref="BX55:CA55"/>
    <mergeCell ref="BX56:CA56"/>
    <mergeCell ref="BX57:CA57"/>
    <mergeCell ref="BX58:CA58"/>
    <mergeCell ref="CB54:CD54"/>
    <mergeCell ref="CB53:CD53"/>
    <mergeCell ref="CB55:CD55"/>
    <mergeCell ref="CB56:CD56"/>
    <mergeCell ref="CB57:CD57"/>
    <mergeCell ref="CB58:CD5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CJ60"/>
  <sheetViews>
    <sheetView showGridLines="0" showRowColHeaders="0" workbookViewId="0">
      <selection activeCell="B2" sqref="B2:CE2"/>
    </sheetView>
  </sheetViews>
  <sheetFormatPr baseColWidth="10" defaultColWidth="1.42578125" defaultRowHeight="11.25" x14ac:dyDescent="0.25"/>
  <cols>
    <col min="1" max="83" width="1.42578125" style="8"/>
    <col min="84" max="87" width="1.42578125" style="8" hidden="1" customWidth="1"/>
    <col min="88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9"/>
      <c r="B2" s="121" t="s">
        <v>40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6"/>
      <c r="CG2" s="6"/>
      <c r="CH2" s="6"/>
      <c r="CI2" s="6"/>
      <c r="CJ2" s="116"/>
    </row>
    <row r="3" spans="1:88" x14ac:dyDescent="0.25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J3" s="116"/>
    </row>
    <row r="4" spans="1:88" ht="7.5" customHeight="1" x14ac:dyDescent="0.25">
      <c r="A4" s="19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J4" s="116"/>
    </row>
    <row r="5" spans="1:88" s="2" customFormat="1" ht="15" customHeight="1" x14ac:dyDescent="0.25">
      <c r="A5" s="19"/>
      <c r="B5" s="115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16"/>
      <c r="CF5" s="4"/>
      <c r="CG5" s="4"/>
      <c r="CH5" s="4"/>
      <c r="CI5" s="4"/>
      <c r="CJ5" s="116"/>
    </row>
    <row r="6" spans="1:88" ht="7.5" customHeight="1" x14ac:dyDescent="0.25">
      <c r="A6" s="19"/>
      <c r="B6" s="11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16"/>
      <c r="CJ6" s="116"/>
    </row>
    <row r="7" spans="1:88" s="9" customFormat="1" ht="11.25" customHeight="1" x14ac:dyDescent="0.25">
      <c r="A7" s="19"/>
      <c r="B7" s="115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79" t="s">
        <v>103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4" t="s">
        <v>104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 t="s">
        <v>105</v>
      </c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70" t="s">
        <v>106</v>
      </c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16"/>
      <c r="CJ7" s="116"/>
    </row>
    <row r="8" spans="1:88" ht="11.25" customHeight="1" x14ac:dyDescent="0.25">
      <c r="A8" s="19"/>
      <c r="B8" s="115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75" t="s">
        <v>30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 t="s">
        <v>28</v>
      </c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 t="s">
        <v>69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6" t="s">
        <v>29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8"/>
      <c r="CE8" s="116"/>
      <c r="CJ8" s="116"/>
    </row>
    <row r="9" spans="1:88" ht="7.5" customHeight="1" x14ac:dyDescent="0.25">
      <c r="A9" s="19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J9" s="116"/>
    </row>
    <row r="10" spans="1:88" x14ac:dyDescent="0.25">
      <c r="A10" s="1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J10" s="116"/>
    </row>
    <row r="11" spans="1:88" ht="7.5" customHeight="1" x14ac:dyDescent="0.25">
      <c r="A11" s="19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J11" s="116"/>
    </row>
    <row r="12" spans="1:88" s="1" customFormat="1" ht="15" customHeight="1" x14ac:dyDescent="0.25">
      <c r="A12" s="19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6"/>
      <c r="CG12" s="16"/>
      <c r="CH12" s="16"/>
      <c r="CI12" s="16"/>
      <c r="CJ12" s="116"/>
    </row>
    <row r="13" spans="1:88" s="1" customFormat="1" ht="7.5" customHeight="1" x14ac:dyDescent="0.25">
      <c r="A13" s="19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16"/>
      <c r="CG13" s="16"/>
      <c r="CH13" s="16"/>
      <c r="CI13" s="16"/>
      <c r="CJ13" s="116"/>
    </row>
    <row r="14" spans="1:88" s="3" customFormat="1" ht="11.25" customHeight="1" x14ac:dyDescent="0.25">
      <c r="A14" s="19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16"/>
    </row>
    <row r="15" spans="1:88" s="1" customFormat="1" ht="7.5" customHeight="1" x14ac:dyDescent="0.25">
      <c r="A15" s="19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6"/>
      <c r="CG15" s="16"/>
      <c r="CH15" s="16"/>
      <c r="CI15" s="16"/>
      <c r="CJ15" s="116"/>
    </row>
    <row r="16" spans="1:88" s="1" customFormat="1" ht="11.25" customHeight="1" x14ac:dyDescent="0.25">
      <c r="A16" s="19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41</v>
      </c>
      <c r="N16" s="154"/>
      <c r="O16" s="154"/>
      <c r="P16" s="154"/>
      <c r="Q16" s="155"/>
      <c r="R16" s="191"/>
      <c r="S16" s="158">
        <v>0.875</v>
      </c>
      <c r="T16" s="154"/>
      <c r="U16" s="154"/>
      <c r="V16" s="154"/>
      <c r="W16" s="155"/>
      <c r="X16" s="191"/>
      <c r="Y16" s="153" t="s">
        <v>27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$O$8 &amp; " "</f>
        <v xml:space="preserve">Christoph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$AF$8</f>
        <v xml:space="preserve"> Patrick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2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0</v>
      </c>
      <c r="CA16" s="154"/>
      <c r="CB16" s="154"/>
      <c r="CC16" s="154"/>
      <c r="CD16" s="155"/>
      <c r="CE16" s="116"/>
      <c r="CF16" s="16">
        <f>IF(AND(ISNUMBER(BR16),ISNUMBER(BZ16)),1,0)</f>
        <v>1</v>
      </c>
      <c r="CG16" s="16">
        <f>IF(OR(ISBLANK(BR16),ISBLANK(BZ16)),0,IF(BR16&gt;BZ16,1,0))</f>
        <v>1</v>
      </c>
      <c r="CH16" s="16">
        <f>IF(OR(ISBLANK(BR16),ISBLANK(BZ16)),0,IF(BR16=BZ16,1,0))</f>
        <v>0</v>
      </c>
      <c r="CI16" s="16">
        <f>IF(OR(ISBLANK(BR16),ISBLANK(BZ16)),0,IF(BR16&lt;BZ16,1,0))</f>
        <v>0</v>
      </c>
      <c r="CJ16" s="116"/>
    </row>
    <row r="17" spans="1:88" s="1" customFormat="1" ht="11.25" customHeight="1" x14ac:dyDescent="0.25">
      <c r="A17" s="19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2.12.</v>
      </c>
      <c r="N17" s="80"/>
      <c r="O17" s="80"/>
      <c r="P17" s="80"/>
      <c r="Q17" s="81"/>
      <c r="R17" s="191"/>
      <c r="S17" s="161">
        <f>S16+$C$14</f>
        <v>0.8833333333333333</v>
      </c>
      <c r="T17" s="212"/>
      <c r="U17" s="212"/>
      <c r="V17" s="212"/>
      <c r="W17" s="213"/>
      <c r="X17" s="191"/>
      <c r="Y17" s="79" t="str">
        <f>$Y$16</f>
        <v>Fernseher</v>
      </c>
      <c r="Z17" s="80"/>
      <c r="AA17" s="80"/>
      <c r="AB17" s="80"/>
      <c r="AC17" s="80"/>
      <c r="AD17" s="80"/>
      <c r="AE17" s="80"/>
      <c r="AF17" s="80"/>
      <c r="AG17" s="80"/>
      <c r="AH17" s="81"/>
      <c r="AI17" s="191"/>
      <c r="AJ17" s="159" t="str">
        <f>$AW$8 &amp; " "</f>
        <v xml:space="preserve">Ratze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1" t="s">
        <v>2</v>
      </c>
      <c r="AZ17" s="190"/>
      <c r="BA17" s="79"/>
      <c r="BB17" s="157" t="str">
        <f>" " &amp; $BN$8</f>
        <v xml:space="preserve"> Markus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0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2</v>
      </c>
      <c r="CA17" s="154"/>
      <c r="CB17" s="154"/>
      <c r="CC17" s="154"/>
      <c r="CD17" s="155"/>
      <c r="CE17" s="116"/>
      <c r="CF17" s="16">
        <f t="shared" ref="CF17:CF21" si="0">IF(AND(ISNUMBER(BR17),ISNUMBER(BZ17)),1,0)</f>
        <v>1</v>
      </c>
      <c r="CG17" s="16">
        <f t="shared" ref="CG17:CG21" si="1">IF(OR(ISBLANK(BR17),ISBLANK(BZ17)),0,IF(BR17&gt;BZ17,1,0))</f>
        <v>0</v>
      </c>
      <c r="CH17" s="16">
        <f t="shared" ref="CH17:CH21" si="2">IF(OR(ISBLANK(BR17),ISBLANK(BZ17)),0,IF(BR17=BZ17,1,0))</f>
        <v>0</v>
      </c>
      <c r="CI17" s="16">
        <f t="shared" ref="CI17:CI21" si="3">IF(OR(ISBLANK(BR17),ISBLANK(BZ17)),0,IF(BR17&lt;BZ17,1,0))</f>
        <v>1</v>
      </c>
      <c r="CJ17" s="116"/>
    </row>
    <row r="18" spans="1:88" s="1" customFormat="1" ht="11.25" customHeight="1" x14ac:dyDescent="0.25">
      <c r="A18" s="19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1" si="4">$M$16</f>
        <v>2.12.</v>
      </c>
      <c r="N18" s="80"/>
      <c r="O18" s="80"/>
      <c r="P18" s="80"/>
      <c r="Q18" s="81"/>
      <c r="R18" s="191"/>
      <c r="S18" s="161">
        <f>S17+$C$14</f>
        <v>0.89166666666666661</v>
      </c>
      <c r="T18" s="212"/>
      <c r="U18" s="212"/>
      <c r="V18" s="212"/>
      <c r="W18" s="213"/>
      <c r="X18" s="191"/>
      <c r="Y18" s="79" t="str">
        <f>$Y$16</f>
        <v>Fernseher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$O$8 &amp; " "</f>
        <v xml:space="preserve">Christoph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$AW$8</f>
        <v xml:space="preserve"> Ratze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2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4</v>
      </c>
      <c r="CA18" s="154"/>
      <c r="CB18" s="154"/>
      <c r="CC18" s="154"/>
      <c r="CD18" s="155"/>
      <c r="CE18" s="116"/>
      <c r="CF18" s="16">
        <f t="shared" si="0"/>
        <v>1</v>
      </c>
      <c r="CG18" s="16">
        <f t="shared" si="1"/>
        <v>0</v>
      </c>
      <c r="CH18" s="16">
        <f t="shared" si="2"/>
        <v>0</v>
      </c>
      <c r="CI18" s="16">
        <f t="shared" si="3"/>
        <v>1</v>
      </c>
      <c r="CJ18" s="116"/>
    </row>
    <row r="19" spans="1:88" s="1" customFormat="1" ht="11.25" customHeight="1" x14ac:dyDescent="0.25">
      <c r="A19" s="19"/>
      <c r="B19" s="115"/>
      <c r="C19" s="145"/>
      <c r="D19" s="146"/>
      <c r="E19" s="146"/>
      <c r="F19" s="147"/>
      <c r="G19" s="192"/>
      <c r="H19" s="79">
        <f>H18+1</f>
        <v>4</v>
      </c>
      <c r="I19" s="80"/>
      <c r="J19" s="80"/>
      <c r="K19" s="81"/>
      <c r="L19" s="191"/>
      <c r="M19" s="79" t="str">
        <f t="shared" si="4"/>
        <v>2.12.</v>
      </c>
      <c r="N19" s="80"/>
      <c r="O19" s="80"/>
      <c r="P19" s="80"/>
      <c r="Q19" s="81"/>
      <c r="R19" s="191"/>
      <c r="S19" s="161">
        <f>S18+$C$14</f>
        <v>0.89999999999999991</v>
      </c>
      <c r="T19" s="212"/>
      <c r="U19" s="212"/>
      <c r="V19" s="212"/>
      <c r="W19" s="213"/>
      <c r="X19" s="191"/>
      <c r="Y19" s="79" t="str">
        <f>$Y$16</f>
        <v>Fernseher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59" t="str">
        <f>$AF$8 &amp; " "</f>
        <v xml:space="preserve">Patrick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1" t="s">
        <v>2</v>
      </c>
      <c r="AZ19" s="190"/>
      <c r="BA19" s="79"/>
      <c r="BB19" s="157" t="str">
        <f>" " &amp; $BN$8</f>
        <v xml:space="preserve"> Markus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0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0</v>
      </c>
      <c r="CA19" s="154"/>
      <c r="CB19" s="154"/>
      <c r="CC19" s="154"/>
      <c r="CD19" s="155"/>
      <c r="CE19" s="116"/>
      <c r="CF19" s="16">
        <f t="shared" si="0"/>
        <v>1</v>
      </c>
      <c r="CG19" s="16">
        <f t="shared" si="1"/>
        <v>0</v>
      </c>
      <c r="CH19" s="16">
        <f t="shared" si="2"/>
        <v>1</v>
      </c>
      <c r="CI19" s="16">
        <f t="shared" si="3"/>
        <v>0</v>
      </c>
      <c r="CJ19" s="116"/>
    </row>
    <row r="20" spans="1:88" s="1" customFormat="1" ht="11.25" customHeight="1" x14ac:dyDescent="0.25">
      <c r="A20" s="19"/>
      <c r="B20" s="115"/>
      <c r="C20" s="145"/>
      <c r="D20" s="146"/>
      <c r="E20" s="146"/>
      <c r="F20" s="147"/>
      <c r="G20" s="192"/>
      <c r="H20" s="79">
        <f>H19+1</f>
        <v>5</v>
      </c>
      <c r="I20" s="80"/>
      <c r="J20" s="80"/>
      <c r="K20" s="81"/>
      <c r="L20" s="191"/>
      <c r="M20" s="79" t="str">
        <f t="shared" si="4"/>
        <v>2.12.</v>
      </c>
      <c r="N20" s="80"/>
      <c r="O20" s="80"/>
      <c r="P20" s="80"/>
      <c r="Q20" s="81"/>
      <c r="R20" s="191"/>
      <c r="S20" s="161">
        <f>S19+$C$14</f>
        <v>0.90833333333333321</v>
      </c>
      <c r="T20" s="212"/>
      <c r="U20" s="212"/>
      <c r="V20" s="212"/>
      <c r="W20" s="213"/>
      <c r="X20" s="191"/>
      <c r="Y20" s="79" t="str">
        <f>$Y$16</f>
        <v>Fernseher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59" t="str">
        <f>$BN$8 &amp; " "</f>
        <v xml:space="preserve">Markus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1" t="s">
        <v>2</v>
      </c>
      <c r="AZ20" s="190"/>
      <c r="BA20" s="79"/>
      <c r="BB20" s="156" t="str">
        <f>" " &amp; $O$8</f>
        <v xml:space="preserve"> Christoph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91"/>
      <c r="BR20" s="153">
        <v>2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2</v>
      </c>
      <c r="CA20" s="154"/>
      <c r="CB20" s="154"/>
      <c r="CC20" s="154"/>
      <c r="CD20" s="155"/>
      <c r="CE20" s="116"/>
      <c r="CF20" s="16">
        <f t="shared" si="0"/>
        <v>1</v>
      </c>
      <c r="CG20" s="16">
        <f t="shared" si="1"/>
        <v>0</v>
      </c>
      <c r="CH20" s="16">
        <f t="shared" si="2"/>
        <v>1</v>
      </c>
      <c r="CI20" s="16">
        <f t="shared" si="3"/>
        <v>0</v>
      </c>
      <c r="CJ20" s="116"/>
    </row>
    <row r="21" spans="1:88" s="1" customFormat="1" ht="11.25" customHeight="1" x14ac:dyDescent="0.25">
      <c r="A21" s="19"/>
      <c r="B21" s="115"/>
      <c r="C21" s="148"/>
      <c r="D21" s="149"/>
      <c r="E21" s="149"/>
      <c r="F21" s="150"/>
      <c r="G21" s="192"/>
      <c r="H21" s="79">
        <f>H20+1</f>
        <v>6</v>
      </c>
      <c r="I21" s="80"/>
      <c r="J21" s="80"/>
      <c r="K21" s="81"/>
      <c r="L21" s="191"/>
      <c r="M21" s="79" t="str">
        <f t="shared" si="4"/>
        <v>2.12.</v>
      </c>
      <c r="N21" s="80"/>
      <c r="O21" s="80"/>
      <c r="P21" s="80"/>
      <c r="Q21" s="81"/>
      <c r="R21" s="191"/>
      <c r="S21" s="161">
        <f>S20+$C$14</f>
        <v>0.91666666666666652</v>
      </c>
      <c r="T21" s="212"/>
      <c r="U21" s="212"/>
      <c r="V21" s="212"/>
      <c r="W21" s="213"/>
      <c r="X21" s="191"/>
      <c r="Y21" s="79" t="str">
        <f>$Y$16</f>
        <v>Fernseher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59" t="str">
        <f>$AF$8 &amp; " "</f>
        <v xml:space="preserve">Patrick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1" t="s">
        <v>2</v>
      </c>
      <c r="AZ21" s="190"/>
      <c r="BA21" s="79"/>
      <c r="BB21" s="157" t="str">
        <f>" " &amp; $AW$8</f>
        <v xml:space="preserve"> Ratze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0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2</v>
      </c>
      <c r="CA21" s="154"/>
      <c r="CB21" s="154"/>
      <c r="CC21" s="154"/>
      <c r="CD21" s="155"/>
      <c r="CE21" s="116"/>
      <c r="CF21" s="16">
        <f t="shared" si="0"/>
        <v>1</v>
      </c>
      <c r="CG21" s="16">
        <f t="shared" si="1"/>
        <v>0</v>
      </c>
      <c r="CH21" s="16">
        <f t="shared" si="2"/>
        <v>0</v>
      </c>
      <c r="CI21" s="16">
        <f t="shared" si="3"/>
        <v>1</v>
      </c>
      <c r="CJ21" s="116"/>
    </row>
    <row r="22" spans="1:88" s="1" customFormat="1" ht="7.5" customHeight="1" x14ac:dyDescent="0.25">
      <c r="A22" s="19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16"/>
      <c r="CF22" s="16"/>
      <c r="CG22" s="16"/>
      <c r="CH22" s="16"/>
      <c r="CI22" s="16"/>
      <c r="CJ22" s="116"/>
    </row>
    <row r="23" spans="1:88" s="1" customFormat="1" ht="11.25" customHeight="1" x14ac:dyDescent="0.25">
      <c r="A23" s="19"/>
      <c r="B23" s="115"/>
      <c r="C23" s="142" t="s">
        <v>11</v>
      </c>
      <c r="D23" s="143"/>
      <c r="E23" s="143"/>
      <c r="F23" s="144"/>
      <c r="G23" s="192"/>
      <c r="H23" s="79">
        <f>H21+1</f>
        <v>7</v>
      </c>
      <c r="I23" s="80"/>
      <c r="J23" s="80"/>
      <c r="K23" s="81"/>
      <c r="L23" s="191"/>
      <c r="M23" s="79" t="str">
        <f t="shared" ref="M23:M28" si="5">$M$16</f>
        <v>2.12.</v>
      </c>
      <c r="N23" s="80"/>
      <c r="O23" s="80"/>
      <c r="P23" s="80"/>
      <c r="Q23" s="81"/>
      <c r="R23" s="191"/>
      <c r="S23" s="161">
        <f>S21+$C$14</f>
        <v>0.92499999999999982</v>
      </c>
      <c r="T23" s="80"/>
      <c r="U23" s="80"/>
      <c r="V23" s="80"/>
      <c r="W23" s="81"/>
      <c r="X23" s="191"/>
      <c r="Y23" s="79" t="str">
        <f t="shared" ref="Y23:Y28" si="6">$Y$16</f>
        <v>Fernseher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59" t="str">
        <f>$AF$8 &amp; " "</f>
        <v xml:space="preserve">Patrick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1" t="s">
        <v>2</v>
      </c>
      <c r="AZ23" s="190"/>
      <c r="BA23" s="79"/>
      <c r="BB23" s="156" t="str">
        <f>" " &amp; $O$8</f>
        <v xml:space="preserve"> Christoph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91"/>
      <c r="BR23" s="153">
        <v>2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16">
        <f t="shared" ref="CF23:CF28" si="7">IF(AND(ISNUMBER(BR23),ISNUMBER(BZ23)),1,0)</f>
        <v>1</v>
      </c>
      <c r="CG23" s="16">
        <f t="shared" ref="CG23:CG28" si="8">IF(OR(ISBLANK(BR23),ISBLANK(BZ23)),0,IF(BR23&gt;BZ23,1,0))</f>
        <v>1</v>
      </c>
      <c r="CH23" s="16">
        <f t="shared" ref="CH23:CH28" si="9">IF(OR(ISBLANK(BR23),ISBLANK(BZ23)),0,IF(BR23=BZ23,1,0))</f>
        <v>0</v>
      </c>
      <c r="CI23" s="16">
        <f t="shared" ref="CI23:CI28" si="10">IF(OR(ISBLANK(BR23),ISBLANK(BZ23)),0,IF(BR23&lt;BZ23,1,0))</f>
        <v>0</v>
      </c>
      <c r="CJ23" s="116"/>
    </row>
    <row r="24" spans="1:88" s="1" customFormat="1" ht="11.25" customHeight="1" x14ac:dyDescent="0.25">
      <c r="A24" s="19"/>
      <c r="B24" s="115"/>
      <c r="C24" s="145"/>
      <c r="D24" s="146"/>
      <c r="E24" s="146"/>
      <c r="F24" s="147"/>
      <c r="G24" s="192"/>
      <c r="H24" s="79">
        <f>H23+1</f>
        <v>8</v>
      </c>
      <c r="I24" s="80"/>
      <c r="J24" s="80"/>
      <c r="K24" s="81"/>
      <c r="L24" s="191"/>
      <c r="M24" s="79" t="str">
        <f t="shared" si="5"/>
        <v>2.12.</v>
      </c>
      <c r="N24" s="80"/>
      <c r="O24" s="80"/>
      <c r="P24" s="80"/>
      <c r="Q24" s="81"/>
      <c r="R24" s="191"/>
      <c r="S24" s="161">
        <f>S23+$C$14</f>
        <v>0.93333333333333313</v>
      </c>
      <c r="T24" s="212"/>
      <c r="U24" s="212"/>
      <c r="V24" s="212"/>
      <c r="W24" s="213"/>
      <c r="X24" s="191"/>
      <c r="Y24" s="79" t="str">
        <f t="shared" si="6"/>
        <v>Fernseher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59" t="str">
        <f>$BN$8 &amp; " "</f>
        <v xml:space="preserve">Markus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1" t="s">
        <v>2</v>
      </c>
      <c r="AZ24" s="190"/>
      <c r="BA24" s="79"/>
      <c r="BB24" s="157" t="str">
        <f>" " &amp; $AW$8</f>
        <v xml:space="preserve"> Ratze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2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0</v>
      </c>
      <c r="CA24" s="154"/>
      <c r="CB24" s="154"/>
      <c r="CC24" s="154"/>
      <c r="CD24" s="155"/>
      <c r="CE24" s="116"/>
      <c r="CF24" s="16">
        <f t="shared" si="7"/>
        <v>1</v>
      </c>
      <c r="CG24" s="16">
        <f t="shared" si="8"/>
        <v>1</v>
      </c>
      <c r="CH24" s="16">
        <f t="shared" si="9"/>
        <v>0</v>
      </c>
      <c r="CI24" s="16">
        <f t="shared" si="10"/>
        <v>0</v>
      </c>
      <c r="CJ24" s="116"/>
    </row>
    <row r="25" spans="1:88" s="1" customFormat="1" ht="11.25" customHeight="1" x14ac:dyDescent="0.25">
      <c r="A25" s="19"/>
      <c r="B25" s="115"/>
      <c r="C25" s="145"/>
      <c r="D25" s="146"/>
      <c r="E25" s="146"/>
      <c r="F25" s="147"/>
      <c r="G25" s="192"/>
      <c r="H25" s="79">
        <f>H24+1</f>
        <v>9</v>
      </c>
      <c r="I25" s="80"/>
      <c r="J25" s="80"/>
      <c r="K25" s="81"/>
      <c r="L25" s="191"/>
      <c r="M25" s="79" t="str">
        <f t="shared" si="5"/>
        <v>2.12.</v>
      </c>
      <c r="N25" s="80"/>
      <c r="O25" s="80"/>
      <c r="P25" s="80"/>
      <c r="Q25" s="81"/>
      <c r="R25" s="191"/>
      <c r="S25" s="161">
        <f>S24+$C$14</f>
        <v>0.94166666666666643</v>
      </c>
      <c r="T25" s="212"/>
      <c r="U25" s="212"/>
      <c r="V25" s="212"/>
      <c r="W25" s="213"/>
      <c r="X25" s="191"/>
      <c r="Y25" s="79" t="str">
        <f t="shared" si="6"/>
        <v>Fernseher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59" t="str">
        <f>$AW$8 &amp; " "</f>
        <v xml:space="preserve">Ratze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1" t="s">
        <v>2</v>
      </c>
      <c r="AZ25" s="190"/>
      <c r="BA25" s="79"/>
      <c r="BB25" s="156" t="str">
        <f>" " &amp; $O$8</f>
        <v xml:space="preserve"> Christoph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91"/>
      <c r="BR25" s="153">
        <v>1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1</v>
      </c>
      <c r="CA25" s="154"/>
      <c r="CB25" s="154"/>
      <c r="CC25" s="154"/>
      <c r="CD25" s="155"/>
      <c r="CE25" s="116"/>
      <c r="CF25" s="16">
        <f t="shared" si="7"/>
        <v>1</v>
      </c>
      <c r="CG25" s="16">
        <f t="shared" si="8"/>
        <v>0</v>
      </c>
      <c r="CH25" s="16">
        <f t="shared" si="9"/>
        <v>1</v>
      </c>
      <c r="CI25" s="16">
        <f t="shared" si="10"/>
        <v>0</v>
      </c>
      <c r="CJ25" s="116"/>
    </row>
    <row r="26" spans="1:88" s="1" customFormat="1" ht="11.25" customHeight="1" x14ac:dyDescent="0.25">
      <c r="A26" s="19"/>
      <c r="B26" s="115"/>
      <c r="C26" s="145"/>
      <c r="D26" s="146"/>
      <c r="E26" s="146"/>
      <c r="F26" s="147"/>
      <c r="G26" s="192"/>
      <c r="H26" s="79">
        <f>H25+1</f>
        <v>10</v>
      </c>
      <c r="I26" s="80"/>
      <c r="J26" s="80"/>
      <c r="K26" s="81"/>
      <c r="L26" s="191"/>
      <c r="M26" s="79" t="str">
        <f t="shared" si="5"/>
        <v>2.12.</v>
      </c>
      <c r="N26" s="80"/>
      <c r="O26" s="80"/>
      <c r="P26" s="80"/>
      <c r="Q26" s="81"/>
      <c r="R26" s="191"/>
      <c r="S26" s="161">
        <f>S25+$C$14</f>
        <v>0.94999999999999973</v>
      </c>
      <c r="T26" s="212"/>
      <c r="U26" s="212"/>
      <c r="V26" s="212"/>
      <c r="W26" s="213"/>
      <c r="X26" s="191"/>
      <c r="Y26" s="79" t="str">
        <f t="shared" si="6"/>
        <v>Fernseher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91"/>
      <c r="AJ26" s="159" t="str">
        <f>$BN$8 &amp; " "</f>
        <v xml:space="preserve">Markus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1" t="s">
        <v>2</v>
      </c>
      <c r="AZ26" s="190"/>
      <c r="BA26" s="79"/>
      <c r="BB26" s="157" t="str">
        <f>" " &amp; $AF$8</f>
        <v xml:space="preserve"> Patrick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91"/>
      <c r="BR26" s="153">
        <v>0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2</v>
      </c>
      <c r="CA26" s="154"/>
      <c r="CB26" s="154"/>
      <c r="CC26" s="154"/>
      <c r="CD26" s="155"/>
      <c r="CE26" s="116"/>
      <c r="CF26" s="16">
        <f t="shared" si="7"/>
        <v>1</v>
      </c>
      <c r="CG26" s="16">
        <f t="shared" si="8"/>
        <v>0</v>
      </c>
      <c r="CH26" s="16">
        <f t="shared" si="9"/>
        <v>0</v>
      </c>
      <c r="CI26" s="16">
        <f t="shared" si="10"/>
        <v>1</v>
      </c>
      <c r="CJ26" s="116"/>
    </row>
    <row r="27" spans="1:88" s="1" customFormat="1" ht="11.25" customHeight="1" x14ac:dyDescent="0.25">
      <c r="A27" s="19"/>
      <c r="B27" s="115"/>
      <c r="C27" s="145"/>
      <c r="D27" s="146"/>
      <c r="E27" s="146"/>
      <c r="F27" s="147"/>
      <c r="G27" s="192"/>
      <c r="H27" s="79">
        <f>H26+1</f>
        <v>11</v>
      </c>
      <c r="I27" s="80"/>
      <c r="J27" s="80"/>
      <c r="K27" s="81"/>
      <c r="L27" s="191"/>
      <c r="M27" s="79" t="str">
        <f t="shared" si="5"/>
        <v>2.12.</v>
      </c>
      <c r="N27" s="80"/>
      <c r="O27" s="80"/>
      <c r="P27" s="80"/>
      <c r="Q27" s="81"/>
      <c r="R27" s="191"/>
      <c r="S27" s="161">
        <f>S26+$C$14</f>
        <v>0.95833333333333304</v>
      </c>
      <c r="T27" s="212"/>
      <c r="U27" s="212"/>
      <c r="V27" s="212"/>
      <c r="W27" s="213"/>
      <c r="X27" s="191"/>
      <c r="Y27" s="79" t="str">
        <f t="shared" si="6"/>
        <v>Fernseher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$O$8 &amp; " "</f>
        <v xml:space="preserve">Christoph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$BN$8</f>
        <v xml:space="preserve"> Markus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2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0</v>
      </c>
      <c r="CA27" s="154"/>
      <c r="CB27" s="154"/>
      <c r="CC27" s="154"/>
      <c r="CD27" s="155"/>
      <c r="CE27" s="116"/>
      <c r="CF27" s="16">
        <f t="shared" si="7"/>
        <v>1</v>
      </c>
      <c r="CG27" s="16">
        <f t="shared" si="8"/>
        <v>1</v>
      </c>
      <c r="CH27" s="16">
        <f t="shared" si="9"/>
        <v>0</v>
      </c>
      <c r="CI27" s="16">
        <f t="shared" si="10"/>
        <v>0</v>
      </c>
      <c r="CJ27" s="116"/>
    </row>
    <row r="28" spans="1:88" s="1" customFormat="1" ht="11.25" customHeight="1" x14ac:dyDescent="0.25">
      <c r="A28" s="19"/>
      <c r="B28" s="115"/>
      <c r="C28" s="148"/>
      <c r="D28" s="149"/>
      <c r="E28" s="149"/>
      <c r="F28" s="150"/>
      <c r="G28" s="192"/>
      <c r="H28" s="79">
        <f>H27+1</f>
        <v>12</v>
      </c>
      <c r="I28" s="80"/>
      <c r="J28" s="80"/>
      <c r="K28" s="81"/>
      <c r="L28" s="191"/>
      <c r="M28" s="79" t="str">
        <f t="shared" si="5"/>
        <v>2.12.</v>
      </c>
      <c r="N28" s="80"/>
      <c r="O28" s="80"/>
      <c r="P28" s="80"/>
      <c r="Q28" s="81"/>
      <c r="R28" s="191"/>
      <c r="S28" s="161">
        <f>S27+$C$14</f>
        <v>0.96666666666666634</v>
      </c>
      <c r="T28" s="212"/>
      <c r="U28" s="212"/>
      <c r="V28" s="212"/>
      <c r="W28" s="213"/>
      <c r="X28" s="191"/>
      <c r="Y28" s="79" t="str">
        <f t="shared" si="6"/>
        <v>Fernseher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59" t="str">
        <f>$AW$8 &amp; " "</f>
        <v xml:space="preserve">Ratze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1" t="s">
        <v>2</v>
      </c>
      <c r="AZ28" s="190"/>
      <c r="BA28" s="79"/>
      <c r="BB28" s="157" t="str">
        <f>" " &amp; $AF$8</f>
        <v xml:space="preserve"> Patrick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3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2</v>
      </c>
      <c r="CA28" s="154"/>
      <c r="CB28" s="154"/>
      <c r="CC28" s="154"/>
      <c r="CD28" s="155"/>
      <c r="CE28" s="116"/>
      <c r="CF28" s="16">
        <f t="shared" si="7"/>
        <v>1</v>
      </c>
      <c r="CG28" s="16">
        <f t="shared" si="8"/>
        <v>1</v>
      </c>
      <c r="CH28" s="16">
        <f t="shared" si="9"/>
        <v>0</v>
      </c>
      <c r="CI28" s="16">
        <f t="shared" si="10"/>
        <v>0</v>
      </c>
      <c r="CJ28" s="116"/>
    </row>
    <row r="29" spans="1:88" s="1" customFormat="1" ht="7.5" customHeight="1" x14ac:dyDescent="0.25">
      <c r="A29" s="19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16"/>
      <c r="CG29" s="16"/>
      <c r="CH29" s="16"/>
      <c r="CI29" s="16"/>
      <c r="CJ29" s="116"/>
    </row>
    <row r="30" spans="1:88" s="1" customFormat="1" ht="11.25" customHeight="1" x14ac:dyDescent="0.25">
      <c r="A30" s="1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16"/>
      <c r="CG30" s="16"/>
      <c r="CH30" s="16"/>
      <c r="CI30" s="16"/>
      <c r="CJ30" s="116"/>
    </row>
    <row r="31" spans="1:88" s="1" customFormat="1" ht="7.5" customHeight="1" x14ac:dyDescent="0.25">
      <c r="A31" s="19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4"/>
      <c r="CF31" s="16"/>
      <c r="CG31" s="16"/>
      <c r="CH31" s="16"/>
      <c r="CI31" s="16"/>
      <c r="CJ31" s="116"/>
    </row>
    <row r="32" spans="1:88" s="2" customFormat="1" ht="15" customHeight="1" x14ac:dyDescent="0.25">
      <c r="A32" s="19"/>
      <c r="B32" s="115"/>
      <c r="C32" s="86" t="s">
        <v>12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8"/>
      <c r="CE32" s="116"/>
      <c r="CF32" s="4"/>
      <c r="CG32" s="4"/>
      <c r="CH32" s="4"/>
      <c r="CI32" s="4"/>
      <c r="CJ32" s="116"/>
    </row>
    <row r="33" spans="1:88" s="1" customFormat="1" ht="7.5" customHeight="1" x14ac:dyDescent="0.25">
      <c r="A33" s="19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6"/>
      <c r="CF33" s="16"/>
      <c r="CG33" s="16"/>
      <c r="CH33" s="16"/>
      <c r="CI33" s="16"/>
      <c r="CJ33" s="116"/>
    </row>
    <row r="34" spans="1:88" s="9" customFormat="1" x14ac:dyDescent="0.25">
      <c r="A34" s="19"/>
      <c r="B34" s="11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 t="str">
        <f>$O$8</f>
        <v>Christoph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18" t="str">
        <f>$AF$8</f>
        <v>Patrick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7"/>
      <c r="AW34" s="118" t="str">
        <f>$AW$8</f>
        <v>Ratze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87"/>
      <c r="BN34" s="74" t="str">
        <f>$BN$8</f>
        <v>Markus</v>
      </c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116"/>
      <c r="CJ34" s="116"/>
    </row>
    <row r="35" spans="1:88" x14ac:dyDescent="0.25">
      <c r="A35" s="19"/>
      <c r="B35" s="115"/>
      <c r="C35" s="101" t="str">
        <f>" " &amp; $O$8</f>
        <v xml:space="preserve"> Christoph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3" t="s">
        <v>13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92">
        <f>IF(ISBLANK(BR16),"",BR16)</f>
        <v>2</v>
      </c>
      <c r="AG35" s="93"/>
      <c r="AH35" s="93"/>
      <c r="AI35" s="93"/>
      <c r="AJ35" s="93"/>
      <c r="AK35" s="93"/>
      <c r="AL35" s="93"/>
      <c r="AM35" s="93" t="s">
        <v>2</v>
      </c>
      <c r="AN35" s="93"/>
      <c r="AO35" s="93"/>
      <c r="AP35" s="93">
        <f>IF(ISBLANK(BZ16),"",BZ16)</f>
        <v>0</v>
      </c>
      <c r="AQ35" s="93"/>
      <c r="AR35" s="93"/>
      <c r="AS35" s="93"/>
      <c r="AT35" s="93"/>
      <c r="AU35" s="93"/>
      <c r="AV35" s="95"/>
      <c r="AW35" s="92">
        <f>IF(ISBLANK(BR18),"",BR18)</f>
        <v>2</v>
      </c>
      <c r="AX35" s="93"/>
      <c r="AY35" s="93"/>
      <c r="AZ35" s="93"/>
      <c r="BA35" s="93"/>
      <c r="BB35" s="93"/>
      <c r="BC35" s="93"/>
      <c r="BD35" s="93" t="s">
        <v>2</v>
      </c>
      <c r="BE35" s="93"/>
      <c r="BF35" s="93"/>
      <c r="BG35" s="93">
        <f>IF(ISBLANK(BZ18),"",BZ18)</f>
        <v>4</v>
      </c>
      <c r="BH35" s="93"/>
      <c r="BI35" s="93"/>
      <c r="BJ35" s="93"/>
      <c r="BK35" s="93"/>
      <c r="BL35" s="93"/>
      <c r="BM35" s="95"/>
      <c r="BN35" s="92">
        <f>IF(ISBLANK(BR27),"",BR27)</f>
        <v>2</v>
      </c>
      <c r="BO35" s="93"/>
      <c r="BP35" s="93"/>
      <c r="BQ35" s="93"/>
      <c r="BR35" s="93"/>
      <c r="BS35" s="93"/>
      <c r="BT35" s="93"/>
      <c r="BU35" s="93" t="s">
        <v>2</v>
      </c>
      <c r="BV35" s="93"/>
      <c r="BW35" s="93"/>
      <c r="BX35" s="93">
        <f>IF(ISBLANK(BZ27),"",BZ27)</f>
        <v>0</v>
      </c>
      <c r="BY35" s="93"/>
      <c r="BZ35" s="93"/>
      <c r="CA35" s="93"/>
      <c r="CB35" s="93"/>
      <c r="CC35" s="93"/>
      <c r="CD35" s="95"/>
      <c r="CE35" s="116"/>
      <c r="CJ35" s="116"/>
    </row>
    <row r="36" spans="1:88" x14ac:dyDescent="0.25">
      <c r="A36" s="19"/>
      <c r="B36" s="115"/>
      <c r="C36" s="101" t="str">
        <f>" " &amp; $AF$8</f>
        <v xml:space="preserve"> Patrick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2">
        <f>IF(ISBLANK(BR23),"",BR23)</f>
        <v>2</v>
      </c>
      <c r="P36" s="93"/>
      <c r="Q36" s="93"/>
      <c r="R36" s="93"/>
      <c r="S36" s="93"/>
      <c r="T36" s="93"/>
      <c r="U36" s="93"/>
      <c r="V36" s="93" t="s">
        <v>2</v>
      </c>
      <c r="W36" s="93"/>
      <c r="X36" s="93"/>
      <c r="Y36" s="93">
        <f>IF(ISBLANK(BZ23),"",BZ23)</f>
        <v>1</v>
      </c>
      <c r="Z36" s="93"/>
      <c r="AA36" s="93"/>
      <c r="AB36" s="93"/>
      <c r="AC36" s="93"/>
      <c r="AD36" s="93"/>
      <c r="AE36" s="95"/>
      <c r="AF36" s="73" t="s">
        <v>13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92">
        <f>IF(ISBLANK(BR21),"",BR21)</f>
        <v>0</v>
      </c>
      <c r="AX36" s="93"/>
      <c r="AY36" s="93"/>
      <c r="AZ36" s="93"/>
      <c r="BA36" s="93"/>
      <c r="BB36" s="93"/>
      <c r="BC36" s="93"/>
      <c r="BD36" s="93" t="s">
        <v>2</v>
      </c>
      <c r="BE36" s="93"/>
      <c r="BF36" s="93"/>
      <c r="BG36" s="93">
        <f>IF(ISBLANK(BZ21),"",BZ21)</f>
        <v>2</v>
      </c>
      <c r="BH36" s="93"/>
      <c r="BI36" s="93"/>
      <c r="BJ36" s="93"/>
      <c r="BK36" s="93"/>
      <c r="BL36" s="93"/>
      <c r="BM36" s="95"/>
      <c r="BN36" s="92">
        <f>IF(ISBLANK(BR19),"",BZ19)</f>
        <v>0</v>
      </c>
      <c r="BO36" s="93"/>
      <c r="BP36" s="93"/>
      <c r="BQ36" s="93"/>
      <c r="BR36" s="93"/>
      <c r="BS36" s="93"/>
      <c r="BT36" s="93"/>
      <c r="BU36" s="93" t="s">
        <v>2</v>
      </c>
      <c r="BV36" s="93"/>
      <c r="BW36" s="93"/>
      <c r="BX36" s="93">
        <f>IF(ISBLANK(BZ19),"",BZ19)</f>
        <v>0</v>
      </c>
      <c r="BY36" s="93"/>
      <c r="BZ36" s="93"/>
      <c r="CA36" s="93"/>
      <c r="CB36" s="93"/>
      <c r="CC36" s="93"/>
      <c r="CD36" s="95"/>
      <c r="CE36" s="116"/>
      <c r="CJ36" s="116"/>
    </row>
    <row r="37" spans="1:88" x14ac:dyDescent="0.25">
      <c r="A37" s="19"/>
      <c r="B37" s="115"/>
      <c r="C37" s="101" t="str">
        <f>" " &amp; $AW$8</f>
        <v xml:space="preserve"> Ratze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92">
        <f>IF(ISBLANK(BR25),"",BR25)</f>
        <v>1</v>
      </c>
      <c r="P37" s="93"/>
      <c r="Q37" s="93"/>
      <c r="R37" s="93"/>
      <c r="S37" s="93"/>
      <c r="T37" s="93"/>
      <c r="U37" s="93"/>
      <c r="V37" s="93" t="s">
        <v>2</v>
      </c>
      <c r="W37" s="93"/>
      <c r="X37" s="93"/>
      <c r="Y37" s="93">
        <f>IF(ISBLANK(BZ25),"",BZ25)</f>
        <v>1</v>
      </c>
      <c r="Z37" s="93"/>
      <c r="AA37" s="93"/>
      <c r="AB37" s="93"/>
      <c r="AC37" s="93"/>
      <c r="AD37" s="93"/>
      <c r="AE37" s="95"/>
      <c r="AF37" s="92">
        <f>IF(ISBLANK(BR28),"",BR28)</f>
        <v>3</v>
      </c>
      <c r="AG37" s="93"/>
      <c r="AH37" s="93"/>
      <c r="AI37" s="93"/>
      <c r="AJ37" s="93"/>
      <c r="AK37" s="93"/>
      <c r="AL37" s="93"/>
      <c r="AM37" s="93" t="s">
        <v>2</v>
      </c>
      <c r="AN37" s="93"/>
      <c r="AO37" s="93"/>
      <c r="AP37" s="93">
        <f>IF(ISBLANK(BZ28),"",BZ28)</f>
        <v>2</v>
      </c>
      <c r="AQ37" s="93"/>
      <c r="AR37" s="93"/>
      <c r="AS37" s="93"/>
      <c r="AT37" s="93"/>
      <c r="AU37" s="93"/>
      <c r="AV37" s="95"/>
      <c r="AW37" s="73" t="s">
        <v>13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92">
        <f>IF(ISBLANK(BR17),"",BR17)</f>
        <v>0</v>
      </c>
      <c r="BO37" s="93"/>
      <c r="BP37" s="93"/>
      <c r="BQ37" s="93"/>
      <c r="BR37" s="93"/>
      <c r="BS37" s="93"/>
      <c r="BT37" s="93"/>
      <c r="BU37" s="93" t="s">
        <v>2</v>
      </c>
      <c r="BV37" s="93"/>
      <c r="BW37" s="93"/>
      <c r="BX37" s="93">
        <f>IF(ISBLANK(BZ17),"",BZ17)</f>
        <v>2</v>
      </c>
      <c r="BY37" s="93"/>
      <c r="BZ37" s="93"/>
      <c r="CA37" s="93"/>
      <c r="CB37" s="93"/>
      <c r="CC37" s="93"/>
      <c r="CD37" s="95"/>
      <c r="CE37" s="116"/>
      <c r="CJ37" s="116"/>
    </row>
    <row r="38" spans="1:88" x14ac:dyDescent="0.25">
      <c r="A38" s="19"/>
      <c r="B38" s="115"/>
      <c r="C38" s="101" t="str">
        <f>" " &amp; $BN$8</f>
        <v xml:space="preserve"> Markus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2">
        <f>IF(ISBLANK(BR20),"",BR20)</f>
        <v>2</v>
      </c>
      <c r="P38" s="93"/>
      <c r="Q38" s="93"/>
      <c r="R38" s="93"/>
      <c r="S38" s="93"/>
      <c r="T38" s="93"/>
      <c r="U38" s="93"/>
      <c r="V38" s="93" t="s">
        <v>2</v>
      </c>
      <c r="W38" s="93"/>
      <c r="X38" s="93"/>
      <c r="Y38" s="93">
        <f>IF(ISBLANK(BZ20),"",BZ20)</f>
        <v>2</v>
      </c>
      <c r="Z38" s="93"/>
      <c r="AA38" s="93"/>
      <c r="AB38" s="93"/>
      <c r="AC38" s="93"/>
      <c r="AD38" s="93"/>
      <c r="AE38" s="95"/>
      <c r="AF38" s="92">
        <f>IF(ISBLANK(BR26),"",BR26)</f>
        <v>0</v>
      </c>
      <c r="AG38" s="93"/>
      <c r="AH38" s="93"/>
      <c r="AI38" s="93"/>
      <c r="AJ38" s="93"/>
      <c r="AK38" s="93"/>
      <c r="AL38" s="93"/>
      <c r="AM38" s="93" t="s">
        <v>2</v>
      </c>
      <c r="AN38" s="93"/>
      <c r="AO38" s="93"/>
      <c r="AP38" s="93">
        <f>IF(ISBLANK(BZ26),"",BZ26)</f>
        <v>2</v>
      </c>
      <c r="AQ38" s="93"/>
      <c r="AR38" s="93"/>
      <c r="AS38" s="93"/>
      <c r="AT38" s="93"/>
      <c r="AU38" s="93"/>
      <c r="AV38" s="95"/>
      <c r="AW38" s="92">
        <f>IF(ISBLANK(BR24),"",BR24)</f>
        <v>2</v>
      </c>
      <c r="AX38" s="93"/>
      <c r="AY38" s="93"/>
      <c r="AZ38" s="93"/>
      <c r="BA38" s="93"/>
      <c r="BB38" s="93"/>
      <c r="BC38" s="93"/>
      <c r="BD38" s="93" t="s">
        <v>2</v>
      </c>
      <c r="BE38" s="93"/>
      <c r="BF38" s="93"/>
      <c r="BG38" s="93">
        <f>IF(ISBLANK(BZ24),"",BZ24)</f>
        <v>0</v>
      </c>
      <c r="BH38" s="93"/>
      <c r="BI38" s="93"/>
      <c r="BJ38" s="93"/>
      <c r="BK38" s="93"/>
      <c r="BL38" s="93"/>
      <c r="BM38" s="95"/>
      <c r="BN38" s="73" t="s">
        <v>13</v>
      </c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5"/>
      <c r="CE38" s="116"/>
      <c r="CJ38" s="116"/>
    </row>
    <row r="39" spans="1:88" s="1" customFormat="1" ht="7.5" customHeight="1" x14ac:dyDescent="0.25">
      <c r="A39" s="1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9"/>
      <c r="CF39" s="16"/>
      <c r="CG39" s="16"/>
      <c r="CH39" s="16"/>
      <c r="CI39" s="16"/>
      <c r="CJ39" s="116"/>
    </row>
    <row r="40" spans="1:88" s="1" customFormat="1" ht="11.25" hidden="1" customHeight="1" x14ac:dyDescent="0.25">
      <c r="A40" s="1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6"/>
      <c r="CG40" s="16"/>
      <c r="CH40" s="16"/>
      <c r="CI40" s="16"/>
      <c r="CJ40" s="116"/>
    </row>
    <row r="41" spans="1:88" s="1" customFormat="1" ht="7.5" hidden="1" customHeight="1" x14ac:dyDescent="0.25">
      <c r="A41" s="19"/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4"/>
      <c r="CF41" s="16"/>
      <c r="CG41" s="16"/>
      <c r="CH41" s="16"/>
      <c r="CI41" s="16"/>
      <c r="CJ41" s="116"/>
    </row>
    <row r="42" spans="1:88" s="1" customFormat="1" ht="15" hidden="1" customHeight="1" x14ac:dyDescent="0.25">
      <c r="A42" s="19"/>
      <c r="B42" s="115"/>
      <c r="C42" s="86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8"/>
      <c r="CE42" s="116"/>
      <c r="CF42" s="16"/>
      <c r="CG42" s="16"/>
      <c r="CH42" s="16"/>
      <c r="CI42" s="16"/>
      <c r="CJ42" s="116"/>
    </row>
    <row r="43" spans="1:88" s="1" customFormat="1" ht="7.5" hidden="1" customHeight="1" x14ac:dyDescent="0.25">
      <c r="A43" s="1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6"/>
      <c r="CF43" s="16"/>
      <c r="CG43" s="16"/>
      <c r="CH43" s="16"/>
      <c r="CI43" s="16"/>
      <c r="CJ43" s="116"/>
    </row>
    <row r="44" spans="1:88" s="3" customFormat="1" ht="11.25" hidden="1" customHeight="1" x14ac:dyDescent="0.25">
      <c r="A44" s="19"/>
      <c r="B44" s="115"/>
      <c r="C44" s="117" t="s">
        <v>15</v>
      </c>
      <c r="D44" s="117"/>
      <c r="E44" s="117"/>
      <c r="F44" s="117"/>
      <c r="G44" s="117"/>
      <c r="H44" s="101" t="str">
        <f>" Spieler"</f>
        <v xml:space="preserve"> Spieler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17" t="s">
        <v>16</v>
      </c>
      <c r="U44" s="117"/>
      <c r="V44" s="117"/>
      <c r="W44" s="117"/>
      <c r="X44" s="117"/>
      <c r="Y44" s="73"/>
      <c r="Z44" s="118" t="s">
        <v>17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 t="s">
        <v>18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75" t="s">
        <v>19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 t="s">
        <v>20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73"/>
      <c r="BS44" s="120" t="s">
        <v>21</v>
      </c>
      <c r="BT44" s="117"/>
      <c r="BU44" s="117"/>
      <c r="BV44" s="117"/>
      <c r="BW44" s="117"/>
      <c r="BX44" s="73" t="s">
        <v>22</v>
      </c>
      <c r="BY44" s="74"/>
      <c r="BZ44" s="74"/>
      <c r="CA44" s="74"/>
      <c r="CB44" s="96" t="s">
        <v>56</v>
      </c>
      <c r="CC44" s="74"/>
      <c r="CD44" s="75"/>
      <c r="CE44" s="116"/>
      <c r="CF44" s="5"/>
      <c r="CG44" s="5"/>
      <c r="CH44" s="5"/>
      <c r="CI44" s="5"/>
      <c r="CJ44" s="116"/>
    </row>
    <row r="45" spans="1:88" s="1" customFormat="1" ht="11.25" hidden="1" customHeight="1" x14ac:dyDescent="0.25">
      <c r="A45" s="19"/>
      <c r="B45" s="115"/>
      <c r="C45" s="206">
        <f>IF(BX45="","",RANK(BX45,BX$45:BX$48,0)+ROW(A1)%%)</f>
        <v>2.0001000000000002</v>
      </c>
      <c r="D45" s="207"/>
      <c r="E45" s="207"/>
      <c r="F45" s="207"/>
      <c r="G45" s="208"/>
      <c r="H45" s="183" t="str">
        <f>" " &amp; $O$8</f>
        <v xml:space="preserve"> Christoph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92">
        <f>CF16+CF18+CF20+CF23+CF25+CF27</f>
        <v>6</v>
      </c>
      <c r="U45" s="93"/>
      <c r="V45" s="93"/>
      <c r="W45" s="93"/>
      <c r="X45" s="93"/>
      <c r="Y45" s="95"/>
      <c r="Z45" s="113">
        <f>CG16+CG18+CI20+CI23+CI25+CG27</f>
        <v>2</v>
      </c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4">
        <f>CH16+CH18+CH20+CH23+CH25+CH27</f>
        <v>2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111"/>
      <c r="AV45" s="94">
        <f>CI16+CI18+CG20+CG23+CG25+CI27</f>
        <v>2</v>
      </c>
      <c r="AW45" s="93"/>
      <c r="AX45" s="93"/>
      <c r="AY45" s="93"/>
      <c r="AZ45" s="93"/>
      <c r="BA45" s="93"/>
      <c r="BB45" s="93"/>
      <c r="BC45" s="93"/>
      <c r="BD45" s="93"/>
      <c r="BE45" s="93"/>
      <c r="BF45" s="111"/>
      <c r="BG45" s="92">
        <f>BR16+BR18+BZ20+BZ23+BZ25+BR27</f>
        <v>10</v>
      </c>
      <c r="BH45" s="93"/>
      <c r="BI45" s="93"/>
      <c r="BJ45" s="93"/>
      <c r="BK45" s="93"/>
      <c r="BL45" s="93" t="s">
        <v>2</v>
      </c>
      <c r="BM45" s="93"/>
      <c r="BN45" s="93">
        <f>BZ16+BZ18+BR20+BR23+BR25+BZ27</f>
        <v>9</v>
      </c>
      <c r="BO45" s="93"/>
      <c r="BP45" s="93"/>
      <c r="BQ45" s="93"/>
      <c r="BR45" s="111"/>
      <c r="BS45" s="94">
        <f>BG45-BN45</f>
        <v>1</v>
      </c>
      <c r="BT45" s="93"/>
      <c r="BU45" s="93"/>
      <c r="BV45" s="93"/>
      <c r="BW45" s="93"/>
      <c r="BX45" s="206">
        <f>(Z45*3)+AK45</f>
        <v>8</v>
      </c>
      <c r="BY45" s="207"/>
      <c r="BZ45" s="207"/>
      <c r="CA45" s="207"/>
      <c r="CB45" s="209">
        <f>BX45+ROW()/1000</f>
        <v>8.0449999999999999</v>
      </c>
      <c r="CC45" s="210"/>
      <c r="CD45" s="211"/>
      <c r="CE45" s="116"/>
      <c r="CF45" s="16"/>
      <c r="CG45" s="16"/>
      <c r="CH45" s="16"/>
      <c r="CI45" s="16"/>
      <c r="CJ45" s="116"/>
    </row>
    <row r="46" spans="1:88" s="1" customFormat="1" ht="11.25" hidden="1" customHeight="1" x14ac:dyDescent="0.25">
      <c r="A46" s="19"/>
      <c r="B46" s="115"/>
      <c r="C46" s="206">
        <f>IF(BX46="","",RANK(BX46,BX$45:BX$48,0)+ROW(A2)%%)</f>
        <v>4.0002000000000004</v>
      </c>
      <c r="D46" s="207"/>
      <c r="E46" s="207"/>
      <c r="F46" s="207"/>
      <c r="G46" s="208"/>
      <c r="H46" s="183" t="str">
        <f>" " &amp; $AF$8</f>
        <v xml:space="preserve"> Patrick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92">
        <f>CF16+CF19+CF21+CF23+CF26+CF28</f>
        <v>6</v>
      </c>
      <c r="U46" s="93"/>
      <c r="V46" s="93"/>
      <c r="W46" s="93"/>
      <c r="X46" s="93"/>
      <c r="Y46" s="95"/>
      <c r="Z46" s="113">
        <f>CI16+CG19+CG21+CG23+CI26+CI28</f>
        <v>2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4">
        <f>CH16+CH19+CH21+CH23+CH26+CH28</f>
        <v>1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111"/>
      <c r="AV46" s="94">
        <f>CG16+CI19+CI21+CI23+CG26+CG28</f>
        <v>3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111"/>
      <c r="BG46" s="92">
        <f>BZ16+BR19+BR21+BR23+BZ26+BZ28</f>
        <v>6</v>
      </c>
      <c r="BH46" s="93"/>
      <c r="BI46" s="93"/>
      <c r="BJ46" s="93"/>
      <c r="BK46" s="93"/>
      <c r="BL46" s="93" t="s">
        <v>2</v>
      </c>
      <c r="BM46" s="93"/>
      <c r="BN46" s="93">
        <f>BR16+BZ19+BZ21+BZ23+BR26+BR28</f>
        <v>8</v>
      </c>
      <c r="BO46" s="93"/>
      <c r="BP46" s="93"/>
      <c r="BQ46" s="93"/>
      <c r="BR46" s="111"/>
      <c r="BS46" s="94">
        <f>BG46-BN46</f>
        <v>-2</v>
      </c>
      <c r="BT46" s="93"/>
      <c r="BU46" s="93"/>
      <c r="BV46" s="93"/>
      <c r="BW46" s="93"/>
      <c r="BX46" s="206">
        <f>(Z46*3)+AK46</f>
        <v>7</v>
      </c>
      <c r="BY46" s="207"/>
      <c r="BZ46" s="207"/>
      <c r="CA46" s="207"/>
      <c r="CB46" s="209">
        <f>BX46+ROW()/1000</f>
        <v>7.0460000000000003</v>
      </c>
      <c r="CC46" s="210"/>
      <c r="CD46" s="211"/>
      <c r="CE46" s="116"/>
      <c r="CF46" s="16"/>
      <c r="CG46" s="16"/>
      <c r="CH46" s="16"/>
      <c r="CI46" s="16"/>
      <c r="CJ46" s="116"/>
    </row>
    <row r="47" spans="1:88" s="1" customFormat="1" ht="11.25" hidden="1" customHeight="1" x14ac:dyDescent="0.25">
      <c r="A47" s="19"/>
      <c r="B47" s="115"/>
      <c r="C47" s="206">
        <f>IF(BX47="","",RANK(BX47,BX$45:BX$48,0)+ROW(A3)%%)</f>
        <v>1.0003</v>
      </c>
      <c r="D47" s="207"/>
      <c r="E47" s="207"/>
      <c r="F47" s="207"/>
      <c r="G47" s="208"/>
      <c r="H47" s="183" t="str">
        <f>" " &amp; $AW$8</f>
        <v xml:space="preserve"> Ratze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92">
        <f>CF17+CF18+CF21+CF24+CF25+CF28</f>
        <v>6</v>
      </c>
      <c r="U47" s="93"/>
      <c r="V47" s="93"/>
      <c r="W47" s="93"/>
      <c r="X47" s="93"/>
      <c r="Y47" s="95"/>
      <c r="Z47" s="113">
        <f>CG17+CI18+CI21+CI24+CG25+CG28</f>
        <v>3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4">
        <f>CH17+CH18+CH21+CH24+CH25+CH28</f>
        <v>1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111"/>
      <c r="AV47" s="94">
        <f>CI17+CG18+CG21+CG24+CI25+CI28</f>
        <v>2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111"/>
      <c r="BG47" s="92">
        <f>BR17+BZ18+BZ21+BZ24+BR25+BR28</f>
        <v>10</v>
      </c>
      <c r="BH47" s="93"/>
      <c r="BI47" s="93"/>
      <c r="BJ47" s="93"/>
      <c r="BK47" s="93"/>
      <c r="BL47" s="93" t="s">
        <v>2</v>
      </c>
      <c r="BM47" s="93"/>
      <c r="BN47" s="93">
        <f>BZ17+BR18+BR21+BR24+BZ25+BZ28</f>
        <v>9</v>
      </c>
      <c r="BO47" s="93"/>
      <c r="BP47" s="93"/>
      <c r="BQ47" s="93"/>
      <c r="BR47" s="111"/>
      <c r="BS47" s="94">
        <f>BG47-BN47</f>
        <v>1</v>
      </c>
      <c r="BT47" s="93"/>
      <c r="BU47" s="93"/>
      <c r="BV47" s="93"/>
      <c r="BW47" s="93"/>
      <c r="BX47" s="206">
        <f>(Z47*3)+AK47</f>
        <v>10</v>
      </c>
      <c r="BY47" s="207"/>
      <c r="BZ47" s="207"/>
      <c r="CA47" s="207"/>
      <c r="CB47" s="209">
        <f>BX47+ROW()/1000</f>
        <v>10.047000000000001</v>
      </c>
      <c r="CC47" s="210"/>
      <c r="CD47" s="211"/>
      <c r="CE47" s="116"/>
      <c r="CF47" s="16"/>
      <c r="CG47" s="16"/>
      <c r="CH47" s="16"/>
      <c r="CI47" s="16"/>
      <c r="CJ47" s="116"/>
    </row>
    <row r="48" spans="1:88" s="1" customFormat="1" ht="11.25" hidden="1" customHeight="1" x14ac:dyDescent="0.25">
      <c r="A48" s="19"/>
      <c r="B48" s="115"/>
      <c r="C48" s="206">
        <f>IF(BX48="","",RANK(BX48,BX$45:BX$48,0)+ROW(A4)%%)</f>
        <v>2.0004</v>
      </c>
      <c r="D48" s="207"/>
      <c r="E48" s="207"/>
      <c r="F48" s="207"/>
      <c r="G48" s="208"/>
      <c r="H48" s="183" t="str">
        <f>" " &amp; $BN$8</f>
        <v xml:space="preserve"> Markus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92">
        <f>CF17+CF19+CF20+CF24+CF26+CF27</f>
        <v>6</v>
      </c>
      <c r="U48" s="93"/>
      <c r="V48" s="93"/>
      <c r="W48" s="93"/>
      <c r="X48" s="93"/>
      <c r="Y48" s="95"/>
      <c r="Z48" s="92">
        <f>CI17+CI19+CG20+CG24+CG26+CI27</f>
        <v>2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>
        <f>CH17+CH19+CH20+CH24+CH26+CH27</f>
        <v>2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111"/>
      <c r="AV48" s="94">
        <f>CG17+CG19+CI20+CI24+CI26+CG27</f>
        <v>2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11"/>
      <c r="BG48" s="92">
        <f>BZ17+BZ19+BR20+BR24+BR26+BZ27</f>
        <v>6</v>
      </c>
      <c r="BH48" s="93"/>
      <c r="BI48" s="93"/>
      <c r="BJ48" s="93"/>
      <c r="BK48" s="93"/>
      <c r="BL48" s="93" t="s">
        <v>2</v>
      </c>
      <c r="BM48" s="93"/>
      <c r="BN48" s="93">
        <f>BR17+BR19+BZ20+BZ24+BZ26+BR27</f>
        <v>6</v>
      </c>
      <c r="BO48" s="93"/>
      <c r="BP48" s="93"/>
      <c r="BQ48" s="93"/>
      <c r="BR48" s="111"/>
      <c r="BS48" s="94">
        <f>BG48-BN48</f>
        <v>0</v>
      </c>
      <c r="BT48" s="93"/>
      <c r="BU48" s="93"/>
      <c r="BV48" s="93"/>
      <c r="BW48" s="93"/>
      <c r="BX48" s="206">
        <f>(Z48*3)+AK48</f>
        <v>8</v>
      </c>
      <c r="BY48" s="207"/>
      <c r="BZ48" s="207"/>
      <c r="CA48" s="207"/>
      <c r="CB48" s="209">
        <f>BX48+ROW()/1000</f>
        <v>8.048</v>
      </c>
      <c r="CC48" s="210"/>
      <c r="CD48" s="211"/>
      <c r="CE48" s="116"/>
      <c r="CF48" s="16"/>
      <c r="CG48" s="16"/>
      <c r="CH48" s="16"/>
      <c r="CI48" s="16"/>
      <c r="CJ48" s="116"/>
    </row>
    <row r="49" spans="1:88" s="1" customFormat="1" ht="7.5" hidden="1" customHeight="1" x14ac:dyDescent="0.25">
      <c r="A49" s="1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16"/>
      <c r="CG49" s="16"/>
      <c r="CH49" s="16"/>
      <c r="CI49" s="16"/>
      <c r="CJ49" s="116"/>
    </row>
    <row r="50" spans="1:88" s="1" customFormat="1" ht="11.25" customHeight="1" x14ac:dyDescent="0.25">
      <c r="A50" s="1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6"/>
      <c r="CG50" s="16"/>
      <c r="CH50" s="16"/>
      <c r="CI50" s="16"/>
      <c r="CJ50" s="116"/>
    </row>
    <row r="51" spans="1:88" s="1" customFormat="1" ht="7.5" customHeight="1" x14ac:dyDescent="0.25">
      <c r="A51" s="19"/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4"/>
      <c r="CF51" s="16"/>
      <c r="CG51" s="16"/>
      <c r="CH51" s="16"/>
      <c r="CI51" s="16"/>
      <c r="CJ51" s="116"/>
    </row>
    <row r="52" spans="1:88" s="1" customFormat="1" ht="15" customHeight="1" x14ac:dyDescent="0.25">
      <c r="A52" s="19"/>
      <c r="B52" s="115"/>
      <c r="C52" s="86" t="s">
        <v>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8"/>
      <c r="CE52" s="116"/>
      <c r="CF52" s="16"/>
      <c r="CG52" s="16"/>
      <c r="CH52" s="16"/>
      <c r="CI52" s="16"/>
      <c r="CJ52" s="116"/>
    </row>
    <row r="53" spans="1:88" s="1" customFormat="1" ht="7.5" customHeight="1" x14ac:dyDescent="0.25">
      <c r="A53" s="19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16"/>
      <c r="CG53" s="16"/>
      <c r="CH53" s="16"/>
      <c r="CI53" s="16"/>
      <c r="CJ53" s="116"/>
    </row>
    <row r="54" spans="1:88" s="3" customFormat="1" ht="11.25" customHeight="1" x14ac:dyDescent="0.25">
      <c r="A54" s="19"/>
      <c r="B54" s="115"/>
      <c r="C54" s="117" t="s">
        <v>15</v>
      </c>
      <c r="D54" s="117"/>
      <c r="E54" s="117"/>
      <c r="F54" s="117"/>
      <c r="G54" s="117"/>
      <c r="H54" s="101" t="str">
        <f>" Spieler"</f>
        <v xml:space="preserve"> Spieler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 t="s">
        <v>16</v>
      </c>
      <c r="U54" s="117"/>
      <c r="V54" s="117"/>
      <c r="W54" s="117"/>
      <c r="X54" s="117"/>
      <c r="Y54" s="73"/>
      <c r="Z54" s="118" t="s">
        <v>17</v>
      </c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 t="s">
        <v>18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75" t="s">
        <v>19</v>
      </c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 t="s">
        <v>20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73"/>
      <c r="BS54" s="120" t="s">
        <v>21</v>
      </c>
      <c r="BT54" s="117"/>
      <c r="BU54" s="117"/>
      <c r="BV54" s="117"/>
      <c r="BW54" s="117"/>
      <c r="BX54" s="117" t="s">
        <v>22</v>
      </c>
      <c r="BY54" s="117"/>
      <c r="BZ54" s="117"/>
      <c r="CA54" s="117"/>
      <c r="CB54" s="117"/>
      <c r="CC54" s="117"/>
      <c r="CD54" s="117"/>
      <c r="CE54" s="116"/>
      <c r="CF54" s="5"/>
      <c r="CG54" s="5"/>
      <c r="CH54" s="5"/>
      <c r="CI54" s="5"/>
      <c r="CJ54" s="116"/>
    </row>
    <row r="55" spans="1:88" s="1" customFormat="1" ht="11.25" customHeight="1" x14ac:dyDescent="0.25">
      <c r="A55" s="19"/>
      <c r="B55" s="115"/>
      <c r="C55" s="203">
        <f>INDEX($C$45:$C$48,MATCH(LARGE($CB$45:$CB$48,ROW(A1)),$CB$45:$CB$48,0),1)</f>
        <v>1.0003</v>
      </c>
      <c r="D55" s="204"/>
      <c r="E55" s="204"/>
      <c r="F55" s="204"/>
      <c r="G55" s="205"/>
      <c r="H55" s="183" t="str">
        <f>" " &amp; INDEX($H$45:$H$48,MATCH(LARGE($CB$45:$CB$48,ROW(A1)),$CB$45:$CB$48,0),1)</f>
        <v xml:space="preserve">  Ratze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INDEX($T$45:$T$48,MATCH(LARGE($CB$45:$CB$48,ROW(A1)),$CB$45:$CB$48,0),1)</f>
        <v>6</v>
      </c>
      <c r="U55" s="93"/>
      <c r="V55" s="93"/>
      <c r="W55" s="93"/>
      <c r="X55" s="93"/>
      <c r="Y55" s="95"/>
      <c r="Z55" s="92">
        <f>INDEX($Z$45:$Z$48,MATCH(LARGE($CB$45:$CB$48,ROW(A1)),$CB$45:$CB$48,0),1)</f>
        <v>3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111"/>
      <c r="AK55" s="94">
        <f>INDEX($AK$45:$AK$48,MATCH(LARGE($CB$45:$CB$48,ROW(A1)),$CB$45:$CB$48,0),1)</f>
        <v>1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INDEX($AV$45:$AV$48,MATCH(LARGE($CB$45:$CB$48,ROW(A1)),$CB$45:$CB$48,0),1)</f>
        <v>2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INDEX($BG$45:$BG$48,MATCH(LARGE($CB$45:$CB$48,ROW(A1)),$CB$45:$CB$48,0),1)</f>
        <v>10</v>
      </c>
      <c r="BH55" s="93"/>
      <c r="BI55" s="93"/>
      <c r="BJ55" s="93"/>
      <c r="BK55" s="93"/>
      <c r="BL55" s="93" t="s">
        <v>2</v>
      </c>
      <c r="BM55" s="93"/>
      <c r="BN55" s="93">
        <f>INDEX($BN$45:$BN$48,MATCH(LARGE($CB$45:$CB$48,ROW(A1)),$CB$45:$CB$48,0),1)</f>
        <v>9</v>
      </c>
      <c r="BO55" s="93"/>
      <c r="BP55" s="93"/>
      <c r="BQ55" s="93"/>
      <c r="BR55" s="111"/>
      <c r="BS55" s="94">
        <f>INDEX($BS$45:$BS$48,MATCH(LARGE($CB$45:$CB$48,ROW(A1)),$CB$45:$CB$48,0),1)</f>
        <v>1</v>
      </c>
      <c r="BT55" s="93"/>
      <c r="BU55" s="93"/>
      <c r="BV55" s="93"/>
      <c r="BW55" s="93"/>
      <c r="BX55" s="206">
        <f>INDEX($BX$45:$BX$48,MATCH(LARGE($CB$45:$CB$48,ROW(A1)),$CB$45:$CB$48,0),1)</f>
        <v>10</v>
      </c>
      <c r="BY55" s="207"/>
      <c r="BZ55" s="207"/>
      <c r="CA55" s="207"/>
      <c r="CB55" s="207"/>
      <c r="CC55" s="207"/>
      <c r="CD55" s="208"/>
      <c r="CE55" s="116"/>
      <c r="CF55" s="16"/>
      <c r="CG55" s="16"/>
      <c r="CH55" s="16"/>
      <c r="CI55" s="16"/>
      <c r="CJ55" s="116"/>
    </row>
    <row r="56" spans="1:88" s="1" customFormat="1" ht="11.25" customHeight="1" x14ac:dyDescent="0.25">
      <c r="A56" s="19"/>
      <c r="B56" s="115"/>
      <c r="C56" s="203">
        <f>INDEX($C$45:$C$48,MATCH(LARGE($CB$45:$CB$48,ROW(A2)),$CB$45:$CB$48,0),1)</f>
        <v>2.0004</v>
      </c>
      <c r="D56" s="204"/>
      <c r="E56" s="204"/>
      <c r="F56" s="204"/>
      <c r="G56" s="205"/>
      <c r="H56" s="183" t="str">
        <f>" " &amp; INDEX($H$45:$H$48,MATCH(LARGE($CB$45:$CB$48,ROW(A2)),$CB$45:$CB$48,0),1)</f>
        <v xml:space="preserve">  Markus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INDEX($T$45:$T$48,MATCH(LARGE($CB$45:$CB$48,ROW(A2)),$CB$45:$CB$48,0),1)</f>
        <v>6</v>
      </c>
      <c r="U56" s="93"/>
      <c r="V56" s="93"/>
      <c r="W56" s="93"/>
      <c r="X56" s="93"/>
      <c r="Y56" s="95"/>
      <c r="Z56" s="92">
        <f>INDEX($Z$45:$Z$48,MATCH(LARGE($CB$45:$CB$48,ROW(A2)),$CB$45:$CB$48,0),1)</f>
        <v>2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111"/>
      <c r="AK56" s="94">
        <f>INDEX($AK$45:$AK$48,MATCH(LARGE($CB$45:$CB$48,ROW(A2)),$CB$45:$CB$48,0),1)</f>
        <v>2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INDEX($AV$45:$AV$48,MATCH(LARGE($CB$45:$CB$48,ROW(A2)),$CB$45:$CB$48,0),1)</f>
        <v>2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INDEX($BG$45:$BG$48,MATCH(LARGE($CB$45:$CB$48,ROW(A2)),$CB$45:$CB$48,0),1)</f>
        <v>6</v>
      </c>
      <c r="BH56" s="93"/>
      <c r="BI56" s="93"/>
      <c r="BJ56" s="93"/>
      <c r="BK56" s="93"/>
      <c r="BL56" s="93" t="s">
        <v>2</v>
      </c>
      <c r="BM56" s="93"/>
      <c r="BN56" s="93">
        <f>INDEX($BN$45:$BN$48,MATCH(LARGE($CB$45:$CB$48,ROW(A2)),$CB$45:$CB$48,0),1)</f>
        <v>6</v>
      </c>
      <c r="BO56" s="93"/>
      <c r="BP56" s="93"/>
      <c r="BQ56" s="93"/>
      <c r="BR56" s="111"/>
      <c r="BS56" s="94">
        <f>INDEX($BS$45:$BS$48,MATCH(LARGE($CB$45:$CB$48,ROW(A2)),$CB$45:$CB$48,0),1)</f>
        <v>0</v>
      </c>
      <c r="BT56" s="93"/>
      <c r="BU56" s="93"/>
      <c r="BV56" s="93"/>
      <c r="BW56" s="93"/>
      <c r="BX56" s="206">
        <f>INDEX($BX$45:$BX$48,MATCH(LARGE($CB$45:$CB$48,ROW(A2)),$CB$45:$CB$48,0),1)</f>
        <v>8</v>
      </c>
      <c r="BY56" s="207"/>
      <c r="BZ56" s="207"/>
      <c r="CA56" s="207"/>
      <c r="CB56" s="207"/>
      <c r="CC56" s="207"/>
      <c r="CD56" s="208"/>
      <c r="CE56" s="116"/>
      <c r="CF56" s="16"/>
      <c r="CG56" s="16"/>
      <c r="CH56" s="16"/>
      <c r="CI56" s="16"/>
      <c r="CJ56" s="116"/>
    </row>
    <row r="57" spans="1:88" s="1" customFormat="1" ht="11.25" customHeight="1" x14ac:dyDescent="0.25">
      <c r="A57" s="19"/>
      <c r="B57" s="115"/>
      <c r="C57" s="203">
        <f>INDEX($C$45:$C$48,MATCH(LARGE($CB$45:$CB$48,ROW(A3)),$CB$45:$CB$48,0),1)</f>
        <v>2.0001000000000002</v>
      </c>
      <c r="D57" s="204"/>
      <c r="E57" s="204"/>
      <c r="F57" s="204"/>
      <c r="G57" s="205"/>
      <c r="H57" s="183" t="str">
        <f>" " &amp; INDEX($H$45:$H$48,MATCH(LARGE($CB$45:$CB$48,ROW(A3)),$CB$45:$CB$48,0),1)</f>
        <v xml:space="preserve">  Christoph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INDEX($T$45:$T$48,MATCH(LARGE($CB$45:$CB$48,ROW(A3)),$CB$45:$CB$48,0),1)</f>
        <v>6</v>
      </c>
      <c r="U57" s="93"/>
      <c r="V57" s="93"/>
      <c r="W57" s="93"/>
      <c r="X57" s="93"/>
      <c r="Y57" s="95"/>
      <c r="Z57" s="92">
        <f>INDEX($Z$45:$Z$48,MATCH(LARGE($CB$45:$CB$48,ROW(A3)),$CB$45:$CB$48,0),1)</f>
        <v>2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111"/>
      <c r="AK57" s="94">
        <f>INDEX($AK$45:$AK$48,MATCH(LARGE($CB$45:$CB$48,ROW(A3)),$CB$45:$CB$48,0),1)</f>
        <v>2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INDEX($AV$45:$AV$48,MATCH(LARGE($CB$45:$CB$48,ROW(A3)),$CB$45:$CB$48,0),1)</f>
        <v>2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INDEX($BG$45:$BG$48,MATCH(LARGE($CB$45:$CB$48,ROW(A3)),$CB$45:$CB$48,0),1)</f>
        <v>10</v>
      </c>
      <c r="BH57" s="93"/>
      <c r="BI57" s="93"/>
      <c r="BJ57" s="93"/>
      <c r="BK57" s="93"/>
      <c r="BL57" s="93" t="s">
        <v>2</v>
      </c>
      <c r="BM57" s="93"/>
      <c r="BN57" s="93">
        <f>INDEX($BN$45:$BN$48,MATCH(LARGE($CB$45:$CB$48,ROW(A3)),$CB$45:$CB$48,0),1)</f>
        <v>9</v>
      </c>
      <c r="BO57" s="93"/>
      <c r="BP57" s="93"/>
      <c r="BQ57" s="93"/>
      <c r="BR57" s="111"/>
      <c r="BS57" s="94">
        <f>INDEX($BS$45:$BS$48,MATCH(LARGE($CB$45:$CB$48,ROW(A3)),$CB$45:$CB$48,0),1)</f>
        <v>1</v>
      </c>
      <c r="BT57" s="93"/>
      <c r="BU57" s="93"/>
      <c r="BV57" s="93"/>
      <c r="BW57" s="93"/>
      <c r="BX57" s="206">
        <f>INDEX($BX$45:$BX$48,MATCH(LARGE($CB$45:$CB$48,ROW(A3)),$CB$45:$CB$48,0),1)</f>
        <v>8</v>
      </c>
      <c r="BY57" s="207"/>
      <c r="BZ57" s="207"/>
      <c r="CA57" s="207"/>
      <c r="CB57" s="207"/>
      <c r="CC57" s="207"/>
      <c r="CD57" s="208"/>
      <c r="CE57" s="116"/>
      <c r="CF57" s="16"/>
      <c r="CG57" s="16"/>
      <c r="CH57" s="16"/>
      <c r="CI57" s="16"/>
      <c r="CJ57" s="116"/>
    </row>
    <row r="58" spans="1:88" s="1" customFormat="1" ht="11.25" customHeight="1" x14ac:dyDescent="0.25">
      <c r="A58" s="19"/>
      <c r="B58" s="115"/>
      <c r="C58" s="203">
        <f>INDEX($C$45:$C$48,MATCH(LARGE($CB$45:$CB$48,ROW(A4)),$CB$45:$CB$48,0),1)</f>
        <v>4.0002000000000004</v>
      </c>
      <c r="D58" s="204"/>
      <c r="E58" s="204"/>
      <c r="F58" s="204"/>
      <c r="G58" s="205"/>
      <c r="H58" s="183" t="str">
        <f>" " &amp; INDEX($H$45:$H$48,MATCH(LARGE($CB$45:$CB$48,ROW(A4)),$CB$45:$CB$48,0),1)</f>
        <v xml:space="preserve">  Patrick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INDEX($T$45:$T$48,MATCH(LARGE($CB$45:$CB$48,ROW(A4)),$CB$45:$CB$48,0),1)</f>
        <v>6</v>
      </c>
      <c r="U58" s="93"/>
      <c r="V58" s="93"/>
      <c r="W58" s="93"/>
      <c r="X58" s="93"/>
      <c r="Y58" s="95"/>
      <c r="Z58" s="92">
        <f>INDEX($Z$45:$Z$48,MATCH(LARGE($CB$45:$CB$48,ROW(A4)),$CB$45:$CB$48,0),1)</f>
        <v>2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INDEX($AK$45:$AK$48,MATCH(LARGE($CB$45:$CB$48,ROW(A4)),$CB$45:$CB$48,0),1)</f>
        <v>1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INDEX($AV$45:$AV$48,MATCH(LARGE($CB$45:$CB$48,ROW(A4)),$CB$45:$CB$48,0),1)</f>
        <v>3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INDEX($BG$45:$BG$48,MATCH(LARGE($CB$45:$CB$48,ROW(A4)),$CB$45:$CB$48,0),1)</f>
        <v>6</v>
      </c>
      <c r="BH58" s="93"/>
      <c r="BI58" s="93"/>
      <c r="BJ58" s="93"/>
      <c r="BK58" s="93"/>
      <c r="BL58" s="93" t="s">
        <v>2</v>
      </c>
      <c r="BM58" s="93"/>
      <c r="BN58" s="93">
        <f>INDEX($BN$45:$BN$48,MATCH(LARGE($CB$45:$CB$48,ROW(A4)),$CB$45:$CB$48,0),1)</f>
        <v>8</v>
      </c>
      <c r="BO58" s="93"/>
      <c r="BP58" s="93"/>
      <c r="BQ58" s="93"/>
      <c r="BR58" s="111"/>
      <c r="BS58" s="94">
        <f>INDEX($BS$45:$BS$48,MATCH(LARGE($CB$45:$CB$48,ROW(A4)),$CB$45:$CB$48,0),1)</f>
        <v>-2</v>
      </c>
      <c r="BT58" s="93"/>
      <c r="BU58" s="93"/>
      <c r="BV58" s="93"/>
      <c r="BW58" s="93"/>
      <c r="BX58" s="206">
        <f>INDEX($BX$45:$BX$48,MATCH(LARGE($CB$45:$CB$48,ROW(A4)),$CB$45:$CB$48,0),1)</f>
        <v>7</v>
      </c>
      <c r="BY58" s="207"/>
      <c r="BZ58" s="207"/>
      <c r="CA58" s="207"/>
      <c r="CB58" s="207"/>
      <c r="CC58" s="207"/>
      <c r="CD58" s="208"/>
      <c r="CE58" s="116"/>
      <c r="CF58" s="16"/>
      <c r="CG58" s="16"/>
      <c r="CH58" s="16"/>
      <c r="CI58" s="16"/>
      <c r="CJ58" s="116"/>
    </row>
    <row r="59" spans="1:88" s="1" customFormat="1" ht="7.5" customHeight="1" x14ac:dyDescent="0.25">
      <c r="A59" s="19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6"/>
      <c r="CG59" s="16"/>
      <c r="CH59" s="16"/>
      <c r="CI59" s="16"/>
      <c r="CJ59" s="116"/>
    </row>
    <row r="60" spans="1:88" s="1" customFormat="1" ht="7.5" customHeigh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9"/>
    </row>
  </sheetData>
  <sheetProtection sheet="1" objects="1" scenarios="1" selectLockedCells="1"/>
  <mergeCells count="352">
    <mergeCell ref="B9:CE9"/>
    <mergeCell ref="B10:CE10"/>
    <mergeCell ref="B11:CE11"/>
    <mergeCell ref="B12:B28"/>
    <mergeCell ref="C12:CD12"/>
    <mergeCell ref="BR17:BV17"/>
    <mergeCell ref="BW17:BY17"/>
    <mergeCell ref="BZ17:CD17"/>
    <mergeCell ref="R16:R21"/>
    <mergeCell ref="S16:W16"/>
    <mergeCell ref="CE12:CE2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1"/>
    <mergeCell ref="G16:G21"/>
    <mergeCell ref="H16:K16"/>
    <mergeCell ref="L16:L21"/>
    <mergeCell ref="A1:CJ1"/>
    <mergeCell ref="B2:CE2"/>
    <mergeCell ref="CJ2:CJ59"/>
    <mergeCell ref="B3:CE3"/>
    <mergeCell ref="B4:CE4"/>
    <mergeCell ref="B5:B8"/>
    <mergeCell ref="C5:CD5"/>
    <mergeCell ref="CE5:CE8"/>
    <mergeCell ref="C6:CD6"/>
    <mergeCell ref="C7:N7"/>
    <mergeCell ref="O7:AE7"/>
    <mergeCell ref="AF7:AV7"/>
    <mergeCell ref="AW7:BM7"/>
    <mergeCell ref="BN7:CD7"/>
    <mergeCell ref="C8:N8"/>
    <mergeCell ref="O8:AE8"/>
    <mergeCell ref="AF8:AV8"/>
    <mergeCell ref="AW8:BM8"/>
    <mergeCell ref="BN8:CD8"/>
    <mergeCell ref="H20:K20"/>
    <mergeCell ref="M20:Q20"/>
    <mergeCell ref="S20:W20"/>
    <mergeCell ref="Y20:AH20"/>
    <mergeCell ref="AJ20:AX20"/>
    <mergeCell ref="BZ16:CD16"/>
    <mergeCell ref="BB17:BP17"/>
    <mergeCell ref="AY17:BA17"/>
    <mergeCell ref="AY16:BA16"/>
    <mergeCell ref="BB16:BP16"/>
    <mergeCell ref="BQ16:BQ21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AY20:BA20"/>
    <mergeCell ref="BB20:BP20"/>
    <mergeCell ref="BR20:BV20"/>
    <mergeCell ref="BW20:BY20"/>
    <mergeCell ref="BZ20:CD20"/>
    <mergeCell ref="BZ21:CD21"/>
    <mergeCell ref="H18:K18"/>
    <mergeCell ref="M18:Q18"/>
    <mergeCell ref="S18:W18"/>
    <mergeCell ref="Y18:AH18"/>
    <mergeCell ref="AJ18:AX18"/>
    <mergeCell ref="AY18:BA18"/>
    <mergeCell ref="M16:Q16"/>
    <mergeCell ref="BR16:BV16"/>
    <mergeCell ref="BW16:BY16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X16:X21"/>
    <mergeCell ref="Y16:AH16"/>
    <mergeCell ref="AI16:AI21"/>
    <mergeCell ref="AJ16:AX16"/>
    <mergeCell ref="H17:K17"/>
    <mergeCell ref="M17:Q17"/>
    <mergeCell ref="S17:W17"/>
    <mergeCell ref="Y17:AH17"/>
    <mergeCell ref="AJ17:AX17"/>
    <mergeCell ref="H19:K19"/>
    <mergeCell ref="M19:Q19"/>
    <mergeCell ref="S19:W19"/>
    <mergeCell ref="Y19:AH19"/>
    <mergeCell ref="AJ19:AX19"/>
    <mergeCell ref="AY19:BA19"/>
    <mergeCell ref="C22:CD22"/>
    <mergeCell ref="C23:F28"/>
    <mergeCell ref="G23:G28"/>
    <mergeCell ref="H23:K23"/>
    <mergeCell ref="L23:L28"/>
    <mergeCell ref="M23:Q23"/>
    <mergeCell ref="BR23:BV23"/>
    <mergeCell ref="BW23:BY23"/>
    <mergeCell ref="BZ23:CD23"/>
    <mergeCell ref="BB24:BP24"/>
    <mergeCell ref="BR24:BV24"/>
    <mergeCell ref="BW24:BY24"/>
    <mergeCell ref="BZ24:CD24"/>
    <mergeCell ref="R23:R28"/>
    <mergeCell ref="S23:W23"/>
    <mergeCell ref="X23:X28"/>
    <mergeCell ref="Y23:AH23"/>
    <mergeCell ref="AI23:AI28"/>
    <mergeCell ref="AJ23:AX23"/>
    <mergeCell ref="H24:K24"/>
    <mergeCell ref="M24:Q24"/>
    <mergeCell ref="S24:W24"/>
    <mergeCell ref="Y24:AH24"/>
    <mergeCell ref="AJ24:AX24"/>
    <mergeCell ref="AY24:BA24"/>
    <mergeCell ref="AY23:BA23"/>
    <mergeCell ref="BB23:BP23"/>
    <mergeCell ref="BQ23:BQ28"/>
    <mergeCell ref="BB25:BP25"/>
    <mergeCell ref="BR25:BV25"/>
    <mergeCell ref="BW25:BY25"/>
    <mergeCell ref="BZ25:CD25"/>
    <mergeCell ref="H26:K26"/>
    <mergeCell ref="M26:Q26"/>
    <mergeCell ref="S26:W26"/>
    <mergeCell ref="Y26:AH26"/>
    <mergeCell ref="AJ26:AX26"/>
    <mergeCell ref="AY26:BA26"/>
    <mergeCell ref="H25:K25"/>
    <mergeCell ref="M25:Q25"/>
    <mergeCell ref="S25:W25"/>
    <mergeCell ref="Y25:AH25"/>
    <mergeCell ref="AJ25:AX25"/>
    <mergeCell ref="AY25:BA25"/>
    <mergeCell ref="BB26:BP26"/>
    <mergeCell ref="BR26:BV26"/>
    <mergeCell ref="BW26:BY26"/>
    <mergeCell ref="BZ26:CD26"/>
    <mergeCell ref="BZ28:CD28"/>
    <mergeCell ref="B29:CE29"/>
    <mergeCell ref="B30:CE30"/>
    <mergeCell ref="BB27:BP27"/>
    <mergeCell ref="BR27:BV27"/>
    <mergeCell ref="BW27:BY27"/>
    <mergeCell ref="BZ27:CD27"/>
    <mergeCell ref="H28:K28"/>
    <mergeCell ref="M28:Q28"/>
    <mergeCell ref="S28:W28"/>
    <mergeCell ref="Y28:AH28"/>
    <mergeCell ref="AJ28:AX28"/>
    <mergeCell ref="AY28:BA28"/>
    <mergeCell ref="H27:K27"/>
    <mergeCell ref="M27:Q27"/>
    <mergeCell ref="S27:W27"/>
    <mergeCell ref="Y27:AH27"/>
    <mergeCell ref="AJ27:AX27"/>
    <mergeCell ref="AY27:BA27"/>
    <mergeCell ref="BB28:BP28"/>
    <mergeCell ref="BR28:BV28"/>
    <mergeCell ref="BW28:BY28"/>
    <mergeCell ref="B31:CE31"/>
    <mergeCell ref="B32:B38"/>
    <mergeCell ref="C32:CD32"/>
    <mergeCell ref="CE32:CE38"/>
    <mergeCell ref="C33:CD33"/>
    <mergeCell ref="C34:N34"/>
    <mergeCell ref="O34:AE34"/>
    <mergeCell ref="AF34:AV34"/>
    <mergeCell ref="AW34:BM34"/>
    <mergeCell ref="BN34:CD34"/>
    <mergeCell ref="C36:N36"/>
    <mergeCell ref="O36:U36"/>
    <mergeCell ref="V36:X36"/>
    <mergeCell ref="Y36:AE36"/>
    <mergeCell ref="AF36:AV36"/>
    <mergeCell ref="C35:N35"/>
    <mergeCell ref="O35:AE35"/>
    <mergeCell ref="AF35:AL35"/>
    <mergeCell ref="AM35:AO35"/>
    <mergeCell ref="AP35:AV35"/>
    <mergeCell ref="AW36:BC36"/>
    <mergeCell ref="BD36:BF36"/>
    <mergeCell ref="BG36:BM36"/>
    <mergeCell ref="BN36:BT36"/>
    <mergeCell ref="BU36:BW36"/>
    <mergeCell ref="BX36:CD36"/>
    <mergeCell ref="BD35:BF35"/>
    <mergeCell ref="BG35:BM35"/>
    <mergeCell ref="BN35:BT35"/>
    <mergeCell ref="BU35:BW35"/>
    <mergeCell ref="BX35:CD35"/>
    <mergeCell ref="AW35:BC35"/>
    <mergeCell ref="C38:N38"/>
    <mergeCell ref="O38:U38"/>
    <mergeCell ref="V38:X38"/>
    <mergeCell ref="Y38:AE38"/>
    <mergeCell ref="AF38:AL38"/>
    <mergeCell ref="C37:N37"/>
    <mergeCell ref="O37:U37"/>
    <mergeCell ref="V37:X37"/>
    <mergeCell ref="Y37:AE37"/>
    <mergeCell ref="AF37:AL37"/>
    <mergeCell ref="AM38:AO38"/>
    <mergeCell ref="AP38:AV38"/>
    <mergeCell ref="AW38:BC38"/>
    <mergeCell ref="BD38:BF38"/>
    <mergeCell ref="BG38:BM38"/>
    <mergeCell ref="BN38:CD38"/>
    <mergeCell ref="AP37:AV37"/>
    <mergeCell ref="AW37:BM37"/>
    <mergeCell ref="BN37:BT37"/>
    <mergeCell ref="BU37:BW37"/>
    <mergeCell ref="BX37:CD37"/>
    <mergeCell ref="AM37:AO37"/>
    <mergeCell ref="B39:CE39"/>
    <mergeCell ref="B40:CE40"/>
    <mergeCell ref="B41:CE41"/>
    <mergeCell ref="H44:S44"/>
    <mergeCell ref="T44:Y44"/>
    <mergeCell ref="CB44:CD44"/>
    <mergeCell ref="C45:G45"/>
    <mergeCell ref="H45:S45"/>
    <mergeCell ref="T45:Y45"/>
    <mergeCell ref="Z45:AJ45"/>
    <mergeCell ref="AK45:AU45"/>
    <mergeCell ref="AV45:BF45"/>
    <mergeCell ref="BG45:BK45"/>
    <mergeCell ref="BL45:BM45"/>
    <mergeCell ref="BN45:BR45"/>
    <mergeCell ref="Z44:AJ44"/>
    <mergeCell ref="AK44:AU44"/>
    <mergeCell ref="AV44:BF44"/>
    <mergeCell ref="BG44:BR44"/>
    <mergeCell ref="BS44:BW44"/>
    <mergeCell ref="BX44:CA44"/>
    <mergeCell ref="BS45:BW45"/>
    <mergeCell ref="AK47:AU47"/>
    <mergeCell ref="BS48:BW48"/>
    <mergeCell ref="BX48:CA48"/>
    <mergeCell ref="CB48:CD48"/>
    <mergeCell ref="B49:CE49"/>
    <mergeCell ref="BX45:CA45"/>
    <mergeCell ref="CB45:CD45"/>
    <mergeCell ref="C46:G46"/>
    <mergeCell ref="H46:S46"/>
    <mergeCell ref="T46:Y46"/>
    <mergeCell ref="Z46:AJ46"/>
    <mergeCell ref="AK46:AU46"/>
    <mergeCell ref="AV46:BF46"/>
    <mergeCell ref="BG46:BK46"/>
    <mergeCell ref="BL46:BM46"/>
    <mergeCell ref="BN46:BR46"/>
    <mergeCell ref="BS46:BW46"/>
    <mergeCell ref="BX46:CA46"/>
    <mergeCell ref="CB46:CD46"/>
    <mergeCell ref="B42:B48"/>
    <mergeCell ref="C42:CD42"/>
    <mergeCell ref="CE42:CE48"/>
    <mergeCell ref="C43:CD43"/>
    <mergeCell ref="C44:G44"/>
    <mergeCell ref="BS55:BW55"/>
    <mergeCell ref="BX55:CD55"/>
    <mergeCell ref="B50:CE50"/>
    <mergeCell ref="B51:CE51"/>
    <mergeCell ref="CB47:CD47"/>
    <mergeCell ref="C48:G48"/>
    <mergeCell ref="H48:S48"/>
    <mergeCell ref="T48:Y48"/>
    <mergeCell ref="Z48:AJ48"/>
    <mergeCell ref="AK48:AU48"/>
    <mergeCell ref="AV48:BF48"/>
    <mergeCell ref="BG48:BK48"/>
    <mergeCell ref="BL48:BM48"/>
    <mergeCell ref="BN48:BR48"/>
    <mergeCell ref="AV47:BF47"/>
    <mergeCell ref="BG47:BK47"/>
    <mergeCell ref="BL47:BM47"/>
    <mergeCell ref="BN47:BR47"/>
    <mergeCell ref="BS47:BW47"/>
    <mergeCell ref="BX47:CA47"/>
    <mergeCell ref="C47:G47"/>
    <mergeCell ref="H47:S47"/>
    <mergeCell ref="T47:Y47"/>
    <mergeCell ref="Z47:AJ47"/>
    <mergeCell ref="BG55:BK55"/>
    <mergeCell ref="C54:G54"/>
    <mergeCell ref="H54:S54"/>
    <mergeCell ref="T54:Y54"/>
    <mergeCell ref="Z54:AJ54"/>
    <mergeCell ref="AK54:AU54"/>
    <mergeCell ref="AV54:BF54"/>
    <mergeCell ref="BL55:BM55"/>
    <mergeCell ref="BN55:BR55"/>
    <mergeCell ref="A60:CJ60"/>
    <mergeCell ref="BG58:BK58"/>
    <mergeCell ref="BL58:BM58"/>
    <mergeCell ref="BN58:BR58"/>
    <mergeCell ref="BS58:BW58"/>
    <mergeCell ref="BX58:CD58"/>
    <mergeCell ref="B59:CE59"/>
    <mergeCell ref="C58:G58"/>
    <mergeCell ref="H58:S58"/>
    <mergeCell ref="T58:Y58"/>
    <mergeCell ref="Z58:AJ58"/>
    <mergeCell ref="AK58:AU58"/>
    <mergeCell ref="AV58:BF58"/>
    <mergeCell ref="B52:B58"/>
    <mergeCell ref="C52:CD52"/>
    <mergeCell ref="CE52:CE58"/>
    <mergeCell ref="AV57:BF57"/>
    <mergeCell ref="BG57:BK57"/>
    <mergeCell ref="BL57:BM57"/>
    <mergeCell ref="BN57:BR57"/>
    <mergeCell ref="BS57:BW57"/>
    <mergeCell ref="BX57:CD57"/>
    <mergeCell ref="BG56:BK56"/>
    <mergeCell ref="BL56:BM56"/>
    <mergeCell ref="C53:CD53"/>
    <mergeCell ref="C57:G57"/>
    <mergeCell ref="H57:S57"/>
    <mergeCell ref="T57:Y57"/>
    <mergeCell ref="Z57:AJ57"/>
    <mergeCell ref="AK57:AU57"/>
    <mergeCell ref="C56:G56"/>
    <mergeCell ref="H56:S56"/>
    <mergeCell ref="T56:Y56"/>
    <mergeCell ref="Z56:AJ56"/>
    <mergeCell ref="AK56:AU56"/>
    <mergeCell ref="AV56:BF56"/>
    <mergeCell ref="BS56:BW56"/>
    <mergeCell ref="BX56:CD56"/>
    <mergeCell ref="BN56:BR56"/>
    <mergeCell ref="BG54:BR54"/>
    <mergeCell ref="BS54:BW54"/>
    <mergeCell ref="BX54:CD54"/>
    <mergeCell ref="C55:G55"/>
    <mergeCell ref="H55:S55"/>
    <mergeCell ref="T55:Y55"/>
    <mergeCell ref="Z55:AJ55"/>
    <mergeCell ref="AK55:AU55"/>
    <mergeCell ref="AV55:BF5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CJ94"/>
  <sheetViews>
    <sheetView showGridLines="0" showRowColHeaders="0" zoomScaleNormal="100" workbookViewId="0">
      <selection activeCell="B2" sqref="B2:CE2"/>
    </sheetView>
  </sheetViews>
  <sheetFormatPr baseColWidth="10" defaultColWidth="1.42578125" defaultRowHeight="11.25" x14ac:dyDescent="0.25"/>
  <cols>
    <col min="1" max="6" width="1.42578125" style="1" customWidth="1"/>
    <col min="7" max="7" width="1.42578125" style="8" customWidth="1"/>
    <col min="8" max="83" width="1.42578125" style="1" customWidth="1"/>
    <col min="84" max="87" width="1.42578125" style="1" hidden="1" customWidth="1"/>
    <col min="88" max="94" width="1.42578125" style="1" customWidth="1"/>
    <col min="95" max="16384" width="1.42578125" style="1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8"/>
      <c r="B2" s="121" t="s">
        <v>42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6"/>
      <c r="CG2" s="6"/>
      <c r="CH2" s="6"/>
      <c r="CI2" s="6"/>
      <c r="CJ2" s="193"/>
    </row>
    <row r="3" spans="1:88" ht="11.25" customHeight="1" x14ac:dyDescent="0.25">
      <c r="A3" s="1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16"/>
      <c r="CG3" s="16"/>
      <c r="CH3" s="16"/>
      <c r="CI3" s="16"/>
      <c r="CJ3" s="193"/>
    </row>
    <row r="4" spans="1:88" ht="7.5" customHeight="1" x14ac:dyDescent="0.25">
      <c r="A4" s="18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F4" s="16"/>
      <c r="CG4" s="16"/>
      <c r="CH4" s="16"/>
      <c r="CI4" s="16"/>
      <c r="CJ4" s="193"/>
    </row>
    <row r="5" spans="1:88" s="2" customFormat="1" ht="15" customHeight="1" x14ac:dyDescent="0.25">
      <c r="A5" s="18"/>
      <c r="B5" s="122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23"/>
      <c r="CF5" s="4"/>
      <c r="CG5" s="4"/>
      <c r="CH5" s="4"/>
      <c r="CI5" s="4"/>
      <c r="CJ5" s="193"/>
    </row>
    <row r="6" spans="1:88" ht="7.5" customHeight="1" x14ac:dyDescent="0.25">
      <c r="A6" s="18"/>
      <c r="B6" s="12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23"/>
      <c r="CF6" s="16"/>
      <c r="CG6" s="16"/>
      <c r="CH6" s="16"/>
      <c r="CI6" s="16"/>
      <c r="CJ6" s="193"/>
    </row>
    <row r="7" spans="1:88" s="3" customFormat="1" ht="11.25" customHeight="1" x14ac:dyDescent="0.25">
      <c r="A7" s="18"/>
      <c r="B7" s="122"/>
      <c r="C7" s="200" t="str">
        <f>" Spieler"</f>
        <v xml:space="preserve"> Spieler</v>
      </c>
      <c r="D7" s="201"/>
      <c r="E7" s="201"/>
      <c r="F7" s="201"/>
      <c r="G7" s="201"/>
      <c r="H7" s="201"/>
      <c r="I7" s="201"/>
      <c r="J7" s="201"/>
      <c r="K7" s="201"/>
      <c r="L7" s="202"/>
      <c r="M7" s="131" t="s">
        <v>103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 t="s">
        <v>104</v>
      </c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 t="s">
        <v>105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 t="s">
        <v>106</v>
      </c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 t="s">
        <v>107</v>
      </c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5"/>
      <c r="CE7" s="123"/>
      <c r="CF7" s="5"/>
      <c r="CG7" s="5"/>
      <c r="CH7" s="5"/>
      <c r="CI7" s="5"/>
      <c r="CJ7" s="193"/>
    </row>
    <row r="8" spans="1:88" ht="11.25" customHeight="1" x14ac:dyDescent="0.25">
      <c r="A8" s="18"/>
      <c r="B8" s="122"/>
      <c r="C8" s="194" t="str">
        <f>" Name"</f>
        <v xml:space="preserve"> Name</v>
      </c>
      <c r="D8" s="195"/>
      <c r="E8" s="195"/>
      <c r="F8" s="195"/>
      <c r="G8" s="195"/>
      <c r="H8" s="195"/>
      <c r="I8" s="195"/>
      <c r="J8" s="195"/>
      <c r="K8" s="195"/>
      <c r="L8" s="196"/>
      <c r="M8" s="197" t="s">
        <v>67</v>
      </c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 t="s">
        <v>66</v>
      </c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 t="s">
        <v>69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 t="s">
        <v>29</v>
      </c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 t="s">
        <v>28</v>
      </c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9"/>
      <c r="CE8" s="123"/>
      <c r="CF8" s="16"/>
      <c r="CG8" s="16"/>
      <c r="CH8" s="16"/>
      <c r="CI8" s="16"/>
      <c r="CJ8" s="193"/>
    </row>
    <row r="9" spans="1:88" ht="7.5" customHeight="1" x14ac:dyDescent="0.25">
      <c r="A9" s="18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F9" s="16"/>
      <c r="CG9" s="16"/>
      <c r="CH9" s="16"/>
      <c r="CI9" s="16"/>
      <c r="CJ9" s="193"/>
    </row>
    <row r="10" spans="1:88" ht="11.25" customHeight="1" x14ac:dyDescent="0.25">
      <c r="A10" s="1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16"/>
      <c r="CG10" s="16"/>
      <c r="CH10" s="16"/>
      <c r="CI10" s="16"/>
      <c r="CJ10" s="193"/>
    </row>
    <row r="11" spans="1:88" ht="7.5" customHeight="1" x14ac:dyDescent="0.25">
      <c r="A11" s="18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F11" s="16"/>
      <c r="CG11" s="16"/>
      <c r="CH11" s="16"/>
      <c r="CI11" s="16"/>
      <c r="CJ11" s="193"/>
    </row>
    <row r="12" spans="1:88" ht="15" customHeight="1" x14ac:dyDescent="0.25">
      <c r="A12" s="18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6"/>
      <c r="CG12" s="16"/>
      <c r="CH12" s="16"/>
      <c r="CI12" s="16"/>
      <c r="CJ12" s="193"/>
    </row>
    <row r="13" spans="1:88" ht="7.5" customHeight="1" x14ac:dyDescent="0.25">
      <c r="A13" s="18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16"/>
      <c r="CG13" s="16"/>
      <c r="CH13" s="16"/>
      <c r="CI13" s="16"/>
      <c r="CJ13" s="193"/>
    </row>
    <row r="14" spans="1:88" s="3" customFormat="1" ht="11.25" customHeight="1" x14ac:dyDescent="0.25">
      <c r="A14" s="18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93"/>
    </row>
    <row r="15" spans="1:88" ht="7.5" customHeight="1" x14ac:dyDescent="0.25">
      <c r="A15" s="18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6"/>
      <c r="CG15" s="16"/>
      <c r="CH15" s="16"/>
      <c r="CI15" s="16"/>
      <c r="CJ15" s="193"/>
    </row>
    <row r="16" spans="1:88" ht="11.25" customHeight="1" x14ac:dyDescent="0.25">
      <c r="A16" s="18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43</v>
      </c>
      <c r="N16" s="154"/>
      <c r="O16" s="154"/>
      <c r="P16" s="154"/>
      <c r="Q16" s="155"/>
      <c r="R16" s="191"/>
      <c r="S16" s="158">
        <v>0.81597222222222221</v>
      </c>
      <c r="T16" s="154"/>
      <c r="U16" s="154"/>
      <c r="V16" s="154"/>
      <c r="W16" s="155"/>
      <c r="X16" s="191"/>
      <c r="Y16" s="153" t="s">
        <v>25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$M$8 &amp; " "</f>
        <v xml:space="preserve">Schmiddi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$AA$8</f>
        <v xml:space="preserve"> Jule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1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0</v>
      </c>
      <c r="CA16" s="154"/>
      <c r="CB16" s="154"/>
      <c r="CC16" s="154"/>
      <c r="CD16" s="155"/>
      <c r="CE16" s="116"/>
      <c r="CF16" s="16">
        <f>IF(AND(ISNUMBER(BR16),ISNUMBER(BZ16)),1,0)</f>
        <v>1</v>
      </c>
      <c r="CG16" s="16">
        <f>IF(OR(ISBLANK(BR16),ISBLANK(BZ16)),0,IF(BR16&gt;BZ16,1,0))</f>
        <v>1</v>
      </c>
      <c r="CH16" s="16">
        <f>IF(OR(ISBLANK(BR16),ISBLANK(BZ16)),0,IF(BR16=BZ16,1,0))</f>
        <v>0</v>
      </c>
      <c r="CI16" s="16">
        <f>IF(OR(ISBLANK(BR16),ISBLANK(BZ16)),0,IF(BR16&lt;BZ16,1,0))</f>
        <v>0</v>
      </c>
      <c r="CJ16" s="193"/>
    </row>
    <row r="17" spans="1:88" ht="11.25" customHeight="1" x14ac:dyDescent="0.25">
      <c r="A17" s="18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10.12.</v>
      </c>
      <c r="N17" s="80"/>
      <c r="O17" s="80"/>
      <c r="P17" s="80"/>
      <c r="Q17" s="81"/>
      <c r="R17" s="191"/>
      <c r="S17" s="161">
        <f>S16</f>
        <v>0.81597222222222221</v>
      </c>
      <c r="T17" s="80"/>
      <c r="U17" s="80"/>
      <c r="V17" s="80"/>
      <c r="W17" s="81"/>
      <c r="X17" s="191"/>
      <c r="Y17" s="153" t="s">
        <v>26</v>
      </c>
      <c r="Z17" s="154"/>
      <c r="AA17" s="154"/>
      <c r="AB17" s="154"/>
      <c r="AC17" s="154"/>
      <c r="AD17" s="154"/>
      <c r="AE17" s="154"/>
      <c r="AF17" s="154"/>
      <c r="AG17" s="154"/>
      <c r="AH17" s="155"/>
      <c r="AI17" s="191"/>
      <c r="AJ17" s="189" t="str">
        <f>$AO$8 &amp; " "</f>
        <v xml:space="preserve">Ratze </v>
      </c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59"/>
      <c r="AY17" s="81" t="s">
        <v>2</v>
      </c>
      <c r="AZ17" s="190"/>
      <c r="BA17" s="79"/>
      <c r="BB17" s="157" t="str">
        <f>" " &amp; $BC$8</f>
        <v xml:space="preserve"> Markus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1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1</v>
      </c>
      <c r="CA17" s="154"/>
      <c r="CB17" s="154"/>
      <c r="CC17" s="154"/>
      <c r="CD17" s="155"/>
      <c r="CE17" s="116"/>
      <c r="CF17" s="16">
        <f t="shared" ref="CF17:CF25" si="0">IF(AND(ISNUMBER(BR17),ISNUMBER(BZ17)),1,0)</f>
        <v>1</v>
      </c>
      <c r="CG17" s="16">
        <f t="shared" ref="CG17:CG25" si="1">IF(OR(ISBLANK(BR17),ISBLANK(BZ17)),0,IF(BR17&gt;BZ17,1,0))</f>
        <v>0</v>
      </c>
      <c r="CH17" s="16">
        <f t="shared" ref="CH17:CH25" si="2">IF(OR(ISBLANK(BR17),ISBLANK(BZ17)),0,IF(BR17=BZ17,1,0))</f>
        <v>1</v>
      </c>
      <c r="CI17" s="16">
        <f t="shared" ref="CI17:CI25" si="3">IF(OR(ISBLANK(BR17),ISBLANK(BZ17)),0,IF(BR17&lt;BZ17,1,0))</f>
        <v>0</v>
      </c>
      <c r="CJ17" s="193"/>
    </row>
    <row r="18" spans="1:88" ht="11.25" customHeight="1" x14ac:dyDescent="0.25">
      <c r="A18" s="18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5" si="4">$M$16</f>
        <v>10.12.</v>
      </c>
      <c r="N18" s="80"/>
      <c r="O18" s="80"/>
      <c r="P18" s="80"/>
      <c r="Q18" s="81"/>
      <c r="R18" s="191"/>
      <c r="S18" s="161">
        <f t="shared" ref="S18:S25" si="5">S16+$C$14</f>
        <v>0.82430555555555551</v>
      </c>
      <c r="T18" s="80"/>
      <c r="U18" s="80"/>
      <c r="V18" s="80"/>
      <c r="W18" s="81"/>
      <c r="X18" s="191"/>
      <c r="Y18" s="79" t="str">
        <f>$Y$16</f>
        <v>Fernseher (links)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$BQ$8 &amp; " "</f>
        <v xml:space="preserve">Patrick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$M$8</f>
        <v xml:space="preserve"> Schmiddi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1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2</v>
      </c>
      <c r="CA18" s="154"/>
      <c r="CB18" s="154"/>
      <c r="CC18" s="154"/>
      <c r="CD18" s="155"/>
      <c r="CE18" s="116"/>
      <c r="CF18" s="16">
        <f t="shared" si="0"/>
        <v>1</v>
      </c>
      <c r="CG18" s="16">
        <f t="shared" si="1"/>
        <v>0</v>
      </c>
      <c r="CH18" s="16">
        <f t="shared" si="2"/>
        <v>0</v>
      </c>
      <c r="CI18" s="16">
        <f t="shared" si="3"/>
        <v>1</v>
      </c>
      <c r="CJ18" s="193"/>
    </row>
    <row r="19" spans="1:88" ht="11.25" customHeight="1" x14ac:dyDescent="0.25">
      <c r="A19" s="18"/>
      <c r="B19" s="115"/>
      <c r="C19" s="145"/>
      <c r="D19" s="146"/>
      <c r="E19" s="146"/>
      <c r="F19" s="147"/>
      <c r="G19" s="192"/>
      <c r="H19" s="79">
        <f t="shared" ref="H19:H25" si="6">H18+1</f>
        <v>4</v>
      </c>
      <c r="I19" s="80"/>
      <c r="J19" s="80"/>
      <c r="K19" s="81"/>
      <c r="L19" s="191"/>
      <c r="M19" s="79" t="str">
        <f t="shared" si="4"/>
        <v>10.12.</v>
      </c>
      <c r="N19" s="80"/>
      <c r="O19" s="80"/>
      <c r="P19" s="80"/>
      <c r="Q19" s="81"/>
      <c r="R19" s="191"/>
      <c r="S19" s="161">
        <f t="shared" si="5"/>
        <v>0.82430555555555551</v>
      </c>
      <c r="T19" s="80"/>
      <c r="U19" s="80"/>
      <c r="V19" s="80"/>
      <c r="W19" s="81"/>
      <c r="X19" s="191"/>
      <c r="Y19" s="79" t="str">
        <f>$Y$17</f>
        <v>Fernseher (rechts)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89" t="str">
        <f>$AA$8 &amp; " "</f>
        <v xml:space="preserve">Jule </v>
      </c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59"/>
      <c r="AY19" s="81" t="s">
        <v>2</v>
      </c>
      <c r="AZ19" s="190"/>
      <c r="BA19" s="79"/>
      <c r="BB19" s="157" t="str">
        <f>" " &amp; $AO$8</f>
        <v xml:space="preserve"> Ratze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0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0</v>
      </c>
      <c r="CA19" s="154"/>
      <c r="CB19" s="154"/>
      <c r="CC19" s="154"/>
      <c r="CD19" s="155"/>
      <c r="CE19" s="116"/>
      <c r="CF19" s="16">
        <f t="shared" si="0"/>
        <v>1</v>
      </c>
      <c r="CG19" s="16">
        <f t="shared" si="1"/>
        <v>0</v>
      </c>
      <c r="CH19" s="16">
        <f t="shared" si="2"/>
        <v>1</v>
      </c>
      <c r="CI19" s="16">
        <f t="shared" si="3"/>
        <v>0</v>
      </c>
      <c r="CJ19" s="193"/>
    </row>
    <row r="20" spans="1:88" ht="11.25" customHeight="1" x14ac:dyDescent="0.25">
      <c r="A20" s="18"/>
      <c r="B20" s="115"/>
      <c r="C20" s="145"/>
      <c r="D20" s="146"/>
      <c r="E20" s="146"/>
      <c r="F20" s="147"/>
      <c r="G20" s="192"/>
      <c r="H20" s="79">
        <f t="shared" si="6"/>
        <v>5</v>
      </c>
      <c r="I20" s="80"/>
      <c r="J20" s="80"/>
      <c r="K20" s="81"/>
      <c r="L20" s="191"/>
      <c r="M20" s="79" t="str">
        <f t="shared" si="4"/>
        <v>10.12.</v>
      </c>
      <c r="N20" s="80"/>
      <c r="O20" s="80"/>
      <c r="P20" s="80"/>
      <c r="Q20" s="81"/>
      <c r="R20" s="191"/>
      <c r="S20" s="161">
        <f t="shared" si="5"/>
        <v>0.83263888888888882</v>
      </c>
      <c r="T20" s="80"/>
      <c r="U20" s="80"/>
      <c r="V20" s="80"/>
      <c r="W20" s="81"/>
      <c r="X20" s="191"/>
      <c r="Y20" s="79" t="str">
        <f>$Y$16</f>
        <v>Fernseher (links)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89" t="str">
        <f>$BC$8 &amp; " "</f>
        <v xml:space="preserve">Markus </v>
      </c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59"/>
      <c r="AY20" s="81" t="s">
        <v>2</v>
      </c>
      <c r="AZ20" s="190"/>
      <c r="BA20" s="79"/>
      <c r="BB20" s="157" t="str">
        <f>" " &amp; $BQ$8</f>
        <v xml:space="preserve"> Patrick</v>
      </c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91"/>
      <c r="BR20" s="153">
        <v>2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1</v>
      </c>
      <c r="CA20" s="154"/>
      <c r="CB20" s="154"/>
      <c r="CC20" s="154"/>
      <c r="CD20" s="155"/>
      <c r="CE20" s="116"/>
      <c r="CF20" s="16">
        <f t="shared" si="0"/>
        <v>1</v>
      </c>
      <c r="CG20" s="16">
        <f t="shared" si="1"/>
        <v>1</v>
      </c>
      <c r="CH20" s="16">
        <f t="shared" si="2"/>
        <v>0</v>
      </c>
      <c r="CI20" s="16">
        <f t="shared" si="3"/>
        <v>0</v>
      </c>
      <c r="CJ20" s="193"/>
    </row>
    <row r="21" spans="1:88" ht="11.25" customHeight="1" x14ac:dyDescent="0.25">
      <c r="A21" s="18"/>
      <c r="B21" s="115"/>
      <c r="C21" s="145"/>
      <c r="D21" s="146"/>
      <c r="E21" s="146"/>
      <c r="F21" s="147"/>
      <c r="G21" s="192"/>
      <c r="H21" s="79">
        <f t="shared" si="6"/>
        <v>6</v>
      </c>
      <c r="I21" s="80"/>
      <c r="J21" s="80"/>
      <c r="K21" s="81"/>
      <c r="L21" s="191"/>
      <c r="M21" s="79" t="str">
        <f t="shared" si="4"/>
        <v>10.12.</v>
      </c>
      <c r="N21" s="80"/>
      <c r="O21" s="80"/>
      <c r="P21" s="80"/>
      <c r="Q21" s="81"/>
      <c r="R21" s="191"/>
      <c r="S21" s="161">
        <f t="shared" si="5"/>
        <v>0.83263888888888882</v>
      </c>
      <c r="T21" s="80"/>
      <c r="U21" s="80"/>
      <c r="V21" s="80"/>
      <c r="W21" s="81"/>
      <c r="X21" s="191"/>
      <c r="Y21" s="79" t="str">
        <f>$Y$17</f>
        <v>Fernseher (rechts)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89" t="str">
        <f>$M$8 &amp; " "</f>
        <v xml:space="preserve">Schmiddi </v>
      </c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59"/>
      <c r="AY21" s="81" t="s">
        <v>2</v>
      </c>
      <c r="AZ21" s="190"/>
      <c r="BA21" s="79"/>
      <c r="BB21" s="157" t="str">
        <f>" " &amp; $AO$8</f>
        <v xml:space="preserve"> Ratze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1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1</v>
      </c>
      <c r="CA21" s="154"/>
      <c r="CB21" s="154"/>
      <c r="CC21" s="154"/>
      <c r="CD21" s="155"/>
      <c r="CE21" s="116"/>
      <c r="CF21" s="16">
        <f t="shared" si="0"/>
        <v>1</v>
      </c>
      <c r="CG21" s="16">
        <f t="shared" si="1"/>
        <v>0</v>
      </c>
      <c r="CH21" s="16">
        <f t="shared" si="2"/>
        <v>1</v>
      </c>
      <c r="CI21" s="16">
        <f t="shared" si="3"/>
        <v>0</v>
      </c>
      <c r="CJ21" s="193"/>
    </row>
    <row r="22" spans="1:88" ht="11.25" customHeight="1" x14ac:dyDescent="0.25">
      <c r="A22" s="18"/>
      <c r="B22" s="115"/>
      <c r="C22" s="145"/>
      <c r="D22" s="146"/>
      <c r="E22" s="146"/>
      <c r="F22" s="147"/>
      <c r="G22" s="192"/>
      <c r="H22" s="79">
        <f t="shared" si="6"/>
        <v>7</v>
      </c>
      <c r="I22" s="80"/>
      <c r="J22" s="80"/>
      <c r="K22" s="81"/>
      <c r="L22" s="191"/>
      <c r="M22" s="79" t="str">
        <f t="shared" si="4"/>
        <v>10.12.</v>
      </c>
      <c r="N22" s="80"/>
      <c r="O22" s="80"/>
      <c r="P22" s="80"/>
      <c r="Q22" s="81"/>
      <c r="R22" s="191"/>
      <c r="S22" s="161">
        <f t="shared" si="5"/>
        <v>0.84097222222222212</v>
      </c>
      <c r="T22" s="80"/>
      <c r="U22" s="80"/>
      <c r="V22" s="80"/>
      <c r="W22" s="81"/>
      <c r="X22" s="191"/>
      <c r="Y22" s="79" t="str">
        <f>$Y$16</f>
        <v>Fernseher (links)</v>
      </c>
      <c r="Z22" s="80"/>
      <c r="AA22" s="80"/>
      <c r="AB22" s="80"/>
      <c r="AC22" s="80"/>
      <c r="AD22" s="80"/>
      <c r="AE22" s="80"/>
      <c r="AF22" s="80"/>
      <c r="AG22" s="80"/>
      <c r="AH22" s="81"/>
      <c r="AI22" s="191"/>
      <c r="AJ22" s="189" t="str">
        <f>$AA$8 &amp; " "</f>
        <v xml:space="preserve">Jule </v>
      </c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59"/>
      <c r="AY22" s="81" t="s">
        <v>2</v>
      </c>
      <c r="AZ22" s="190"/>
      <c r="BA22" s="79"/>
      <c r="BB22" s="157" t="str">
        <f>" " &amp; $BC$8</f>
        <v xml:space="preserve"> Markus</v>
      </c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91"/>
      <c r="BR22" s="153">
        <v>0</v>
      </c>
      <c r="BS22" s="154"/>
      <c r="BT22" s="154"/>
      <c r="BU22" s="154"/>
      <c r="BV22" s="154"/>
      <c r="BW22" s="80" t="s">
        <v>2</v>
      </c>
      <c r="BX22" s="80"/>
      <c r="BY22" s="80"/>
      <c r="BZ22" s="154">
        <v>0</v>
      </c>
      <c r="CA22" s="154"/>
      <c r="CB22" s="154"/>
      <c r="CC22" s="154"/>
      <c r="CD22" s="155"/>
      <c r="CE22" s="116"/>
      <c r="CF22" s="16">
        <f t="shared" si="0"/>
        <v>1</v>
      </c>
      <c r="CG22" s="16">
        <f t="shared" si="1"/>
        <v>0</v>
      </c>
      <c r="CH22" s="16">
        <f t="shared" si="2"/>
        <v>1</v>
      </c>
      <c r="CI22" s="16">
        <f t="shared" si="3"/>
        <v>0</v>
      </c>
      <c r="CJ22" s="193"/>
    </row>
    <row r="23" spans="1:88" ht="11.25" customHeight="1" x14ac:dyDescent="0.25">
      <c r="A23" s="18"/>
      <c r="B23" s="115"/>
      <c r="C23" s="145"/>
      <c r="D23" s="146"/>
      <c r="E23" s="146"/>
      <c r="F23" s="147"/>
      <c r="G23" s="192"/>
      <c r="H23" s="79">
        <f t="shared" si="6"/>
        <v>8</v>
      </c>
      <c r="I23" s="80"/>
      <c r="J23" s="80"/>
      <c r="K23" s="81"/>
      <c r="L23" s="191"/>
      <c r="M23" s="79" t="str">
        <f t="shared" si="4"/>
        <v>10.12.</v>
      </c>
      <c r="N23" s="80"/>
      <c r="O23" s="80"/>
      <c r="P23" s="80"/>
      <c r="Q23" s="81"/>
      <c r="R23" s="191"/>
      <c r="S23" s="161">
        <f t="shared" si="5"/>
        <v>0.84097222222222212</v>
      </c>
      <c r="T23" s="80"/>
      <c r="U23" s="80"/>
      <c r="V23" s="80"/>
      <c r="W23" s="81"/>
      <c r="X23" s="191"/>
      <c r="Y23" s="79" t="str">
        <f>$Y$17</f>
        <v>Fernseher (rechts)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89" t="str">
        <f>$AO$8 &amp; " "</f>
        <v xml:space="preserve">Ratze </v>
      </c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59"/>
      <c r="AY23" s="81" t="s">
        <v>2</v>
      </c>
      <c r="AZ23" s="190"/>
      <c r="BA23" s="79"/>
      <c r="BB23" s="157" t="str">
        <f>" " &amp; $BQ$8</f>
        <v xml:space="preserve"> Patrick</v>
      </c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91"/>
      <c r="BR23" s="153">
        <v>1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2</v>
      </c>
      <c r="CA23" s="154"/>
      <c r="CB23" s="154"/>
      <c r="CC23" s="154"/>
      <c r="CD23" s="155"/>
      <c r="CE23" s="116"/>
      <c r="CF23" s="16">
        <f t="shared" si="0"/>
        <v>1</v>
      </c>
      <c r="CG23" s="16">
        <f t="shared" si="1"/>
        <v>0</v>
      </c>
      <c r="CH23" s="16">
        <f t="shared" si="2"/>
        <v>0</v>
      </c>
      <c r="CI23" s="16">
        <f t="shared" si="3"/>
        <v>1</v>
      </c>
      <c r="CJ23" s="193"/>
    </row>
    <row r="24" spans="1:88" ht="11.25" customHeight="1" x14ac:dyDescent="0.25">
      <c r="A24" s="18"/>
      <c r="B24" s="115"/>
      <c r="C24" s="145"/>
      <c r="D24" s="146"/>
      <c r="E24" s="146"/>
      <c r="F24" s="147"/>
      <c r="G24" s="192"/>
      <c r="H24" s="79">
        <f t="shared" si="6"/>
        <v>9</v>
      </c>
      <c r="I24" s="80"/>
      <c r="J24" s="80"/>
      <c r="K24" s="81"/>
      <c r="L24" s="191"/>
      <c r="M24" s="79" t="str">
        <f t="shared" si="4"/>
        <v>10.12.</v>
      </c>
      <c r="N24" s="80"/>
      <c r="O24" s="80"/>
      <c r="P24" s="80"/>
      <c r="Q24" s="81"/>
      <c r="R24" s="191"/>
      <c r="S24" s="161">
        <f t="shared" si="5"/>
        <v>0.84930555555555542</v>
      </c>
      <c r="T24" s="80"/>
      <c r="U24" s="80"/>
      <c r="V24" s="80"/>
      <c r="W24" s="81"/>
      <c r="X24" s="191"/>
      <c r="Y24" s="79" t="str">
        <f>$Y$16</f>
        <v>Fernseher (links)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89" t="str">
        <f>$BC$8 &amp; " "</f>
        <v xml:space="preserve">Markus </v>
      </c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59"/>
      <c r="AY24" s="81" t="s">
        <v>2</v>
      </c>
      <c r="AZ24" s="190"/>
      <c r="BA24" s="79"/>
      <c r="BB24" s="157" t="str">
        <f>" " &amp; $M$8</f>
        <v xml:space="preserve"> Schmiddi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0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2</v>
      </c>
      <c r="CA24" s="154"/>
      <c r="CB24" s="154"/>
      <c r="CC24" s="154"/>
      <c r="CD24" s="155"/>
      <c r="CE24" s="116"/>
      <c r="CF24" s="16">
        <f t="shared" si="0"/>
        <v>1</v>
      </c>
      <c r="CG24" s="16">
        <f t="shared" si="1"/>
        <v>0</v>
      </c>
      <c r="CH24" s="16">
        <f t="shared" si="2"/>
        <v>0</v>
      </c>
      <c r="CI24" s="16">
        <f t="shared" si="3"/>
        <v>1</v>
      </c>
      <c r="CJ24" s="193"/>
    </row>
    <row r="25" spans="1:88" ht="11.25" customHeight="1" x14ac:dyDescent="0.25">
      <c r="A25" s="18"/>
      <c r="B25" s="115"/>
      <c r="C25" s="148"/>
      <c r="D25" s="149"/>
      <c r="E25" s="149"/>
      <c r="F25" s="150"/>
      <c r="G25" s="192"/>
      <c r="H25" s="79">
        <f t="shared" si="6"/>
        <v>10</v>
      </c>
      <c r="I25" s="80"/>
      <c r="J25" s="80"/>
      <c r="K25" s="81"/>
      <c r="L25" s="191"/>
      <c r="M25" s="79" t="str">
        <f t="shared" si="4"/>
        <v>10.12.</v>
      </c>
      <c r="N25" s="80"/>
      <c r="O25" s="80"/>
      <c r="P25" s="80"/>
      <c r="Q25" s="81"/>
      <c r="R25" s="191"/>
      <c r="S25" s="161">
        <f t="shared" si="5"/>
        <v>0.84930555555555542</v>
      </c>
      <c r="T25" s="80"/>
      <c r="U25" s="80"/>
      <c r="V25" s="80"/>
      <c r="W25" s="81"/>
      <c r="X25" s="191"/>
      <c r="Y25" s="79" t="str">
        <f>$Y$17</f>
        <v>Fernseher (rechts)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89" t="str">
        <f>$BQ$8 &amp; " "</f>
        <v xml:space="preserve">Patrick </v>
      </c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59"/>
      <c r="AY25" s="81" t="s">
        <v>2</v>
      </c>
      <c r="AZ25" s="190"/>
      <c r="BA25" s="79"/>
      <c r="BB25" s="157" t="str">
        <f>" " &amp; $AA$8</f>
        <v xml:space="preserve"> Jule</v>
      </c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91"/>
      <c r="BR25" s="153">
        <v>0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0</v>
      </c>
      <c r="CA25" s="154"/>
      <c r="CB25" s="154"/>
      <c r="CC25" s="154"/>
      <c r="CD25" s="155"/>
      <c r="CE25" s="116"/>
      <c r="CF25" s="16">
        <f t="shared" si="0"/>
        <v>1</v>
      </c>
      <c r="CG25" s="16">
        <f t="shared" si="1"/>
        <v>0</v>
      </c>
      <c r="CH25" s="16">
        <f t="shared" si="2"/>
        <v>1</v>
      </c>
      <c r="CI25" s="16">
        <f t="shared" si="3"/>
        <v>0</v>
      </c>
      <c r="CJ25" s="193"/>
    </row>
    <row r="26" spans="1:88" ht="7.5" customHeight="1" x14ac:dyDescent="0.25">
      <c r="A26" s="18"/>
      <c r="B26" s="115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16"/>
      <c r="CF26" s="16"/>
      <c r="CG26" s="16"/>
      <c r="CH26" s="16"/>
      <c r="CI26" s="16"/>
      <c r="CJ26" s="193"/>
    </row>
    <row r="27" spans="1:88" ht="11.25" customHeight="1" x14ac:dyDescent="0.25">
      <c r="A27" s="18"/>
      <c r="B27" s="115"/>
      <c r="C27" s="142" t="s">
        <v>11</v>
      </c>
      <c r="D27" s="143"/>
      <c r="E27" s="143"/>
      <c r="F27" s="144"/>
      <c r="G27" s="192"/>
      <c r="H27" s="79">
        <f>H25+1</f>
        <v>11</v>
      </c>
      <c r="I27" s="80"/>
      <c r="J27" s="80"/>
      <c r="K27" s="81"/>
      <c r="L27" s="191"/>
      <c r="M27" s="79" t="str">
        <f t="shared" ref="M27:M36" si="7">$M$16</f>
        <v>10.12.</v>
      </c>
      <c r="N27" s="80"/>
      <c r="O27" s="80"/>
      <c r="P27" s="80"/>
      <c r="Q27" s="81"/>
      <c r="R27" s="191"/>
      <c r="S27" s="161">
        <f>S24+$C$14</f>
        <v>0.85763888888888873</v>
      </c>
      <c r="T27" s="80"/>
      <c r="U27" s="80"/>
      <c r="V27" s="80"/>
      <c r="W27" s="81"/>
      <c r="X27" s="191"/>
      <c r="Y27" s="79" t="str">
        <f>$Y$17</f>
        <v>Fernseher (rechts)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$AA$8 &amp; " "</f>
        <v xml:space="preserve">Jule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$M$8</f>
        <v xml:space="preserve"> Schmiddi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2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2</v>
      </c>
      <c r="CA27" s="154"/>
      <c r="CB27" s="154"/>
      <c r="CC27" s="154"/>
      <c r="CD27" s="155"/>
      <c r="CE27" s="116"/>
      <c r="CF27" s="16">
        <f t="shared" ref="CF27:CF36" si="8">IF(AND(ISNUMBER(BR27),ISNUMBER(BZ27)),1,0)</f>
        <v>1</v>
      </c>
      <c r="CG27" s="16">
        <f t="shared" ref="CG27:CG36" si="9">IF(OR(ISBLANK(BR27),ISBLANK(BZ27)),0,IF(BR27&gt;BZ27,1,0))</f>
        <v>0</v>
      </c>
      <c r="CH27" s="16">
        <f t="shared" ref="CH27:CH36" si="10">IF(OR(ISBLANK(BR27),ISBLANK(BZ27)),0,IF(BR27=BZ27,1,0))</f>
        <v>1</v>
      </c>
      <c r="CI27" s="16">
        <f t="shared" ref="CI27:CI36" si="11">IF(OR(ISBLANK(BR27),ISBLANK(BZ27)),0,IF(BR27&lt;BZ27,1,0))</f>
        <v>0</v>
      </c>
      <c r="CJ27" s="193"/>
    </row>
    <row r="28" spans="1:88" ht="11.25" customHeight="1" x14ac:dyDescent="0.25">
      <c r="A28" s="18"/>
      <c r="B28" s="115"/>
      <c r="C28" s="145"/>
      <c r="D28" s="146"/>
      <c r="E28" s="146"/>
      <c r="F28" s="147"/>
      <c r="G28" s="192"/>
      <c r="H28" s="79">
        <f>H27+1</f>
        <v>12</v>
      </c>
      <c r="I28" s="80"/>
      <c r="J28" s="80"/>
      <c r="K28" s="81"/>
      <c r="L28" s="191"/>
      <c r="M28" s="79" t="str">
        <f t="shared" si="7"/>
        <v>10.12.</v>
      </c>
      <c r="N28" s="80"/>
      <c r="O28" s="80"/>
      <c r="P28" s="80"/>
      <c r="Q28" s="81"/>
      <c r="R28" s="191"/>
      <c r="S28" s="161">
        <f>S25+$C$14</f>
        <v>0.85763888888888873</v>
      </c>
      <c r="T28" s="80"/>
      <c r="U28" s="80"/>
      <c r="V28" s="80"/>
      <c r="W28" s="81"/>
      <c r="X28" s="191"/>
      <c r="Y28" s="79" t="str">
        <f>$Y$16</f>
        <v>Fernseher (links)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89" t="str">
        <f>$BC$8 &amp; " "</f>
        <v xml:space="preserve">Markus </v>
      </c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59"/>
      <c r="AY28" s="81" t="s">
        <v>2</v>
      </c>
      <c r="AZ28" s="190"/>
      <c r="BA28" s="79"/>
      <c r="BB28" s="157" t="str">
        <f>" " &amp; $AO$8</f>
        <v xml:space="preserve"> Ratze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2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0</v>
      </c>
      <c r="CA28" s="154"/>
      <c r="CB28" s="154"/>
      <c r="CC28" s="154"/>
      <c r="CD28" s="155"/>
      <c r="CE28" s="116"/>
      <c r="CF28" s="16">
        <f t="shared" si="8"/>
        <v>1</v>
      </c>
      <c r="CG28" s="16">
        <f t="shared" si="9"/>
        <v>1</v>
      </c>
      <c r="CH28" s="16">
        <f t="shared" si="10"/>
        <v>0</v>
      </c>
      <c r="CI28" s="16">
        <f t="shared" si="11"/>
        <v>0</v>
      </c>
      <c r="CJ28" s="193"/>
    </row>
    <row r="29" spans="1:88" ht="11.25" customHeight="1" x14ac:dyDescent="0.25">
      <c r="A29" s="18"/>
      <c r="B29" s="115"/>
      <c r="C29" s="145"/>
      <c r="D29" s="146"/>
      <c r="E29" s="146"/>
      <c r="F29" s="147"/>
      <c r="G29" s="192"/>
      <c r="H29" s="79">
        <f t="shared" ref="H29:H36" si="12">H28+1</f>
        <v>13</v>
      </c>
      <c r="I29" s="80"/>
      <c r="J29" s="80"/>
      <c r="K29" s="81"/>
      <c r="L29" s="191"/>
      <c r="M29" s="79" t="str">
        <f t="shared" si="7"/>
        <v>10.12.</v>
      </c>
      <c r="N29" s="80"/>
      <c r="O29" s="80"/>
      <c r="P29" s="80"/>
      <c r="Q29" s="81"/>
      <c r="R29" s="191"/>
      <c r="S29" s="161">
        <f t="shared" ref="S29:S36" si="13">S27+$C$14</f>
        <v>0.86597222222222203</v>
      </c>
      <c r="T29" s="80"/>
      <c r="U29" s="80"/>
      <c r="V29" s="80"/>
      <c r="W29" s="81"/>
      <c r="X29" s="191"/>
      <c r="Y29" s="79" t="str">
        <f>$Y$17</f>
        <v>Fernseher (rechts)</v>
      </c>
      <c r="Z29" s="80"/>
      <c r="AA29" s="80"/>
      <c r="AB29" s="80"/>
      <c r="AC29" s="80"/>
      <c r="AD29" s="80"/>
      <c r="AE29" s="80"/>
      <c r="AF29" s="80"/>
      <c r="AG29" s="80"/>
      <c r="AH29" s="81"/>
      <c r="AI29" s="191"/>
      <c r="AJ29" s="189" t="str">
        <f>$M$8 &amp; " "</f>
        <v xml:space="preserve">Schmiddi </v>
      </c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59"/>
      <c r="AY29" s="81" t="s">
        <v>2</v>
      </c>
      <c r="AZ29" s="190"/>
      <c r="BA29" s="79"/>
      <c r="BB29" s="157" t="str">
        <f>" " &amp; $BQ$8</f>
        <v xml:space="preserve"> Patrick</v>
      </c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91"/>
      <c r="BR29" s="153">
        <v>1</v>
      </c>
      <c r="BS29" s="154"/>
      <c r="BT29" s="154"/>
      <c r="BU29" s="154"/>
      <c r="BV29" s="154"/>
      <c r="BW29" s="80" t="s">
        <v>2</v>
      </c>
      <c r="BX29" s="80"/>
      <c r="BY29" s="80"/>
      <c r="BZ29" s="154">
        <v>0</v>
      </c>
      <c r="CA29" s="154"/>
      <c r="CB29" s="154"/>
      <c r="CC29" s="154"/>
      <c r="CD29" s="155"/>
      <c r="CE29" s="116"/>
      <c r="CF29" s="16">
        <f t="shared" si="8"/>
        <v>1</v>
      </c>
      <c r="CG29" s="16">
        <f t="shared" si="9"/>
        <v>1</v>
      </c>
      <c r="CH29" s="16">
        <f t="shared" si="10"/>
        <v>0</v>
      </c>
      <c r="CI29" s="16">
        <f t="shared" si="11"/>
        <v>0</v>
      </c>
      <c r="CJ29" s="193"/>
    </row>
    <row r="30" spans="1:88" ht="11.25" customHeight="1" x14ac:dyDescent="0.25">
      <c r="A30" s="18"/>
      <c r="B30" s="115"/>
      <c r="C30" s="145"/>
      <c r="D30" s="146"/>
      <c r="E30" s="146"/>
      <c r="F30" s="147"/>
      <c r="G30" s="192"/>
      <c r="H30" s="79">
        <f t="shared" si="12"/>
        <v>14</v>
      </c>
      <c r="I30" s="80"/>
      <c r="J30" s="80"/>
      <c r="K30" s="81"/>
      <c r="L30" s="191"/>
      <c r="M30" s="79" t="str">
        <f t="shared" si="7"/>
        <v>10.12.</v>
      </c>
      <c r="N30" s="80"/>
      <c r="O30" s="80"/>
      <c r="P30" s="80"/>
      <c r="Q30" s="81"/>
      <c r="R30" s="191"/>
      <c r="S30" s="161">
        <f t="shared" si="13"/>
        <v>0.86597222222222203</v>
      </c>
      <c r="T30" s="80"/>
      <c r="U30" s="80"/>
      <c r="V30" s="80"/>
      <c r="W30" s="81"/>
      <c r="X30" s="191"/>
      <c r="Y30" s="79" t="str">
        <f>$Y$16</f>
        <v>Fernseher (links)</v>
      </c>
      <c r="Z30" s="80"/>
      <c r="AA30" s="80"/>
      <c r="AB30" s="80"/>
      <c r="AC30" s="80"/>
      <c r="AD30" s="80"/>
      <c r="AE30" s="80"/>
      <c r="AF30" s="80"/>
      <c r="AG30" s="80"/>
      <c r="AH30" s="81"/>
      <c r="AI30" s="191"/>
      <c r="AJ30" s="189" t="str">
        <f>$AO$8 &amp; " "</f>
        <v xml:space="preserve">Ratze </v>
      </c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59"/>
      <c r="AY30" s="81" t="s">
        <v>2</v>
      </c>
      <c r="AZ30" s="190"/>
      <c r="BA30" s="79"/>
      <c r="BB30" s="157" t="str">
        <f>" " &amp; $AA$8</f>
        <v xml:space="preserve"> Jule</v>
      </c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91"/>
      <c r="BR30" s="153">
        <v>0</v>
      </c>
      <c r="BS30" s="154"/>
      <c r="BT30" s="154"/>
      <c r="BU30" s="154"/>
      <c r="BV30" s="154"/>
      <c r="BW30" s="80" t="s">
        <v>2</v>
      </c>
      <c r="BX30" s="80"/>
      <c r="BY30" s="80"/>
      <c r="BZ30" s="154">
        <v>2</v>
      </c>
      <c r="CA30" s="154"/>
      <c r="CB30" s="154"/>
      <c r="CC30" s="154"/>
      <c r="CD30" s="155"/>
      <c r="CE30" s="116"/>
      <c r="CF30" s="16">
        <f t="shared" si="8"/>
        <v>1</v>
      </c>
      <c r="CG30" s="16">
        <f t="shared" si="9"/>
        <v>0</v>
      </c>
      <c r="CH30" s="16">
        <f t="shared" si="10"/>
        <v>0</v>
      </c>
      <c r="CI30" s="16">
        <f t="shared" si="11"/>
        <v>1</v>
      </c>
      <c r="CJ30" s="193"/>
    </row>
    <row r="31" spans="1:88" ht="11.25" customHeight="1" x14ac:dyDescent="0.25">
      <c r="A31" s="18"/>
      <c r="B31" s="115"/>
      <c r="C31" s="145"/>
      <c r="D31" s="146"/>
      <c r="E31" s="146"/>
      <c r="F31" s="147"/>
      <c r="G31" s="192"/>
      <c r="H31" s="79">
        <f t="shared" si="12"/>
        <v>15</v>
      </c>
      <c r="I31" s="80"/>
      <c r="J31" s="80"/>
      <c r="K31" s="81"/>
      <c r="L31" s="191"/>
      <c r="M31" s="79" t="str">
        <f t="shared" si="7"/>
        <v>10.12.</v>
      </c>
      <c r="N31" s="80"/>
      <c r="O31" s="80"/>
      <c r="P31" s="80"/>
      <c r="Q31" s="81"/>
      <c r="R31" s="191"/>
      <c r="S31" s="161">
        <f t="shared" si="13"/>
        <v>0.87430555555555534</v>
      </c>
      <c r="T31" s="80"/>
      <c r="U31" s="80"/>
      <c r="V31" s="80"/>
      <c r="W31" s="81"/>
      <c r="X31" s="191"/>
      <c r="Y31" s="79" t="str">
        <f>$Y$17</f>
        <v>Fernseher (rechts)</v>
      </c>
      <c r="Z31" s="80"/>
      <c r="AA31" s="80"/>
      <c r="AB31" s="80"/>
      <c r="AC31" s="80"/>
      <c r="AD31" s="80"/>
      <c r="AE31" s="80"/>
      <c r="AF31" s="80"/>
      <c r="AG31" s="80"/>
      <c r="AH31" s="81"/>
      <c r="AI31" s="191"/>
      <c r="AJ31" s="189" t="str">
        <f>$BQ$8 &amp; " "</f>
        <v xml:space="preserve">Patrick </v>
      </c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59"/>
      <c r="AY31" s="81" t="s">
        <v>2</v>
      </c>
      <c r="AZ31" s="190"/>
      <c r="BA31" s="79"/>
      <c r="BB31" s="157" t="str">
        <f>" " &amp; $BC$8</f>
        <v xml:space="preserve"> Markus</v>
      </c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91"/>
      <c r="BR31" s="153">
        <v>1</v>
      </c>
      <c r="BS31" s="154"/>
      <c r="BT31" s="154"/>
      <c r="BU31" s="154"/>
      <c r="BV31" s="154"/>
      <c r="BW31" s="80" t="s">
        <v>2</v>
      </c>
      <c r="BX31" s="80"/>
      <c r="BY31" s="80"/>
      <c r="BZ31" s="154">
        <v>2</v>
      </c>
      <c r="CA31" s="154"/>
      <c r="CB31" s="154"/>
      <c r="CC31" s="154"/>
      <c r="CD31" s="155"/>
      <c r="CE31" s="116"/>
      <c r="CF31" s="16">
        <f t="shared" si="8"/>
        <v>1</v>
      </c>
      <c r="CG31" s="16">
        <f t="shared" si="9"/>
        <v>0</v>
      </c>
      <c r="CH31" s="16">
        <f t="shared" si="10"/>
        <v>0</v>
      </c>
      <c r="CI31" s="16">
        <f t="shared" si="11"/>
        <v>1</v>
      </c>
      <c r="CJ31" s="193"/>
    </row>
    <row r="32" spans="1:88" ht="11.25" customHeight="1" x14ac:dyDescent="0.25">
      <c r="A32" s="18"/>
      <c r="B32" s="115"/>
      <c r="C32" s="145"/>
      <c r="D32" s="146"/>
      <c r="E32" s="146"/>
      <c r="F32" s="147"/>
      <c r="G32" s="192"/>
      <c r="H32" s="79">
        <f t="shared" si="12"/>
        <v>16</v>
      </c>
      <c r="I32" s="80"/>
      <c r="J32" s="80"/>
      <c r="K32" s="81"/>
      <c r="L32" s="191"/>
      <c r="M32" s="79" t="str">
        <f t="shared" si="7"/>
        <v>10.12.</v>
      </c>
      <c r="N32" s="80"/>
      <c r="O32" s="80"/>
      <c r="P32" s="80"/>
      <c r="Q32" s="81"/>
      <c r="R32" s="191"/>
      <c r="S32" s="161">
        <f t="shared" si="13"/>
        <v>0.87430555555555534</v>
      </c>
      <c r="T32" s="80"/>
      <c r="U32" s="80"/>
      <c r="V32" s="80"/>
      <c r="W32" s="81"/>
      <c r="X32" s="191"/>
      <c r="Y32" s="79" t="str">
        <f>$Y$16</f>
        <v>Fernseher (links)</v>
      </c>
      <c r="Z32" s="80"/>
      <c r="AA32" s="80"/>
      <c r="AB32" s="80"/>
      <c r="AC32" s="80"/>
      <c r="AD32" s="80"/>
      <c r="AE32" s="80"/>
      <c r="AF32" s="80"/>
      <c r="AG32" s="80"/>
      <c r="AH32" s="81"/>
      <c r="AI32" s="191"/>
      <c r="AJ32" s="189" t="str">
        <f>$AO$8 &amp; " "</f>
        <v xml:space="preserve">Ratze </v>
      </c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59"/>
      <c r="AY32" s="81" t="s">
        <v>2</v>
      </c>
      <c r="AZ32" s="190"/>
      <c r="BA32" s="79"/>
      <c r="BB32" s="157" t="str">
        <f>" " &amp; $M$8</f>
        <v xml:space="preserve"> Schmiddi</v>
      </c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91"/>
      <c r="BR32" s="153">
        <v>0</v>
      </c>
      <c r="BS32" s="154"/>
      <c r="BT32" s="154"/>
      <c r="BU32" s="154"/>
      <c r="BV32" s="154"/>
      <c r="BW32" s="80" t="s">
        <v>2</v>
      </c>
      <c r="BX32" s="80"/>
      <c r="BY32" s="80"/>
      <c r="BZ32" s="154">
        <v>1</v>
      </c>
      <c r="CA32" s="154"/>
      <c r="CB32" s="154"/>
      <c r="CC32" s="154"/>
      <c r="CD32" s="155"/>
      <c r="CE32" s="116"/>
      <c r="CF32" s="16">
        <f t="shared" si="8"/>
        <v>1</v>
      </c>
      <c r="CG32" s="16">
        <f t="shared" si="9"/>
        <v>0</v>
      </c>
      <c r="CH32" s="16">
        <f t="shared" si="10"/>
        <v>0</v>
      </c>
      <c r="CI32" s="16">
        <f t="shared" si="11"/>
        <v>1</v>
      </c>
      <c r="CJ32" s="193"/>
    </row>
    <row r="33" spans="1:88" ht="11.25" customHeight="1" x14ac:dyDescent="0.25">
      <c r="A33" s="18"/>
      <c r="B33" s="115"/>
      <c r="C33" s="145"/>
      <c r="D33" s="146"/>
      <c r="E33" s="146"/>
      <c r="F33" s="147"/>
      <c r="G33" s="192"/>
      <c r="H33" s="79">
        <f t="shared" si="12"/>
        <v>17</v>
      </c>
      <c r="I33" s="80"/>
      <c r="J33" s="80"/>
      <c r="K33" s="81"/>
      <c r="L33" s="191"/>
      <c r="M33" s="79" t="str">
        <f t="shared" si="7"/>
        <v>10.12.</v>
      </c>
      <c r="N33" s="80"/>
      <c r="O33" s="80"/>
      <c r="P33" s="80"/>
      <c r="Q33" s="81"/>
      <c r="R33" s="191"/>
      <c r="S33" s="161">
        <f t="shared" si="13"/>
        <v>0.88263888888888864</v>
      </c>
      <c r="T33" s="80"/>
      <c r="U33" s="80"/>
      <c r="V33" s="80"/>
      <c r="W33" s="81"/>
      <c r="X33" s="191"/>
      <c r="Y33" s="79" t="str">
        <f>$Y$17</f>
        <v>Fernseher (rechts)</v>
      </c>
      <c r="Z33" s="80"/>
      <c r="AA33" s="80"/>
      <c r="AB33" s="80"/>
      <c r="AC33" s="80"/>
      <c r="AD33" s="80"/>
      <c r="AE33" s="80"/>
      <c r="AF33" s="80"/>
      <c r="AG33" s="80"/>
      <c r="AH33" s="81"/>
      <c r="AI33" s="191"/>
      <c r="AJ33" s="189" t="str">
        <f>$BC$8 &amp; " "</f>
        <v xml:space="preserve">Markus </v>
      </c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59"/>
      <c r="AY33" s="81" t="s">
        <v>2</v>
      </c>
      <c r="AZ33" s="190"/>
      <c r="BA33" s="79"/>
      <c r="BB33" s="157" t="str">
        <f>" " &amp; $AA$8</f>
        <v xml:space="preserve"> Jule</v>
      </c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91"/>
      <c r="BR33" s="153">
        <v>3</v>
      </c>
      <c r="BS33" s="154"/>
      <c r="BT33" s="154"/>
      <c r="BU33" s="154"/>
      <c r="BV33" s="154"/>
      <c r="BW33" s="80" t="s">
        <v>2</v>
      </c>
      <c r="BX33" s="80"/>
      <c r="BY33" s="80"/>
      <c r="BZ33" s="154">
        <v>0</v>
      </c>
      <c r="CA33" s="154"/>
      <c r="CB33" s="154"/>
      <c r="CC33" s="154"/>
      <c r="CD33" s="155"/>
      <c r="CE33" s="116"/>
      <c r="CF33" s="16">
        <f t="shared" si="8"/>
        <v>1</v>
      </c>
      <c r="CG33" s="16">
        <f t="shared" si="9"/>
        <v>1</v>
      </c>
      <c r="CH33" s="16">
        <f t="shared" si="10"/>
        <v>0</v>
      </c>
      <c r="CI33" s="16">
        <f t="shared" si="11"/>
        <v>0</v>
      </c>
      <c r="CJ33" s="193"/>
    </row>
    <row r="34" spans="1:88" ht="11.25" customHeight="1" x14ac:dyDescent="0.25">
      <c r="A34" s="18"/>
      <c r="B34" s="115"/>
      <c r="C34" s="145"/>
      <c r="D34" s="146"/>
      <c r="E34" s="146"/>
      <c r="F34" s="147"/>
      <c r="G34" s="192"/>
      <c r="H34" s="79">
        <f t="shared" si="12"/>
        <v>18</v>
      </c>
      <c r="I34" s="80"/>
      <c r="J34" s="80"/>
      <c r="K34" s="81"/>
      <c r="L34" s="191"/>
      <c r="M34" s="79" t="str">
        <f t="shared" si="7"/>
        <v>10.12.</v>
      </c>
      <c r="N34" s="80"/>
      <c r="O34" s="80"/>
      <c r="P34" s="80"/>
      <c r="Q34" s="81"/>
      <c r="R34" s="191"/>
      <c r="S34" s="161">
        <f t="shared" si="13"/>
        <v>0.88263888888888864</v>
      </c>
      <c r="T34" s="80"/>
      <c r="U34" s="80"/>
      <c r="V34" s="80"/>
      <c r="W34" s="81"/>
      <c r="X34" s="191"/>
      <c r="Y34" s="79" t="str">
        <f>$Y$16</f>
        <v>Fernseher (links)</v>
      </c>
      <c r="Z34" s="80"/>
      <c r="AA34" s="80"/>
      <c r="AB34" s="80"/>
      <c r="AC34" s="80"/>
      <c r="AD34" s="80"/>
      <c r="AE34" s="80"/>
      <c r="AF34" s="80"/>
      <c r="AG34" s="80"/>
      <c r="AH34" s="81"/>
      <c r="AI34" s="191"/>
      <c r="AJ34" s="189" t="str">
        <f>$BQ$8 &amp; " "</f>
        <v xml:space="preserve">Patrick </v>
      </c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59"/>
      <c r="AY34" s="81" t="s">
        <v>2</v>
      </c>
      <c r="AZ34" s="190"/>
      <c r="BA34" s="79"/>
      <c r="BB34" s="157" t="str">
        <f>" " &amp; $AO$8</f>
        <v xml:space="preserve"> Ratze</v>
      </c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91"/>
      <c r="BR34" s="153">
        <v>2</v>
      </c>
      <c r="BS34" s="154"/>
      <c r="BT34" s="154"/>
      <c r="BU34" s="154"/>
      <c r="BV34" s="154"/>
      <c r="BW34" s="80" t="s">
        <v>2</v>
      </c>
      <c r="BX34" s="80"/>
      <c r="BY34" s="80"/>
      <c r="BZ34" s="154">
        <v>1</v>
      </c>
      <c r="CA34" s="154"/>
      <c r="CB34" s="154"/>
      <c r="CC34" s="154"/>
      <c r="CD34" s="155"/>
      <c r="CE34" s="116"/>
      <c r="CF34" s="16">
        <f t="shared" si="8"/>
        <v>1</v>
      </c>
      <c r="CG34" s="16">
        <f t="shared" si="9"/>
        <v>1</v>
      </c>
      <c r="CH34" s="16">
        <f t="shared" si="10"/>
        <v>0</v>
      </c>
      <c r="CI34" s="16">
        <f t="shared" si="11"/>
        <v>0</v>
      </c>
      <c r="CJ34" s="193"/>
    </row>
    <row r="35" spans="1:88" ht="11.25" customHeight="1" x14ac:dyDescent="0.25">
      <c r="A35" s="18"/>
      <c r="B35" s="115"/>
      <c r="C35" s="145"/>
      <c r="D35" s="146"/>
      <c r="E35" s="146"/>
      <c r="F35" s="147"/>
      <c r="G35" s="192"/>
      <c r="H35" s="79">
        <f t="shared" si="12"/>
        <v>19</v>
      </c>
      <c r="I35" s="80"/>
      <c r="J35" s="80"/>
      <c r="K35" s="81"/>
      <c r="L35" s="191"/>
      <c r="M35" s="79" t="str">
        <f t="shared" si="7"/>
        <v>10.12.</v>
      </c>
      <c r="N35" s="80"/>
      <c r="O35" s="80"/>
      <c r="P35" s="80"/>
      <c r="Q35" s="81"/>
      <c r="R35" s="191"/>
      <c r="S35" s="161">
        <f t="shared" si="13"/>
        <v>0.89097222222222194</v>
      </c>
      <c r="T35" s="80"/>
      <c r="U35" s="80"/>
      <c r="V35" s="80"/>
      <c r="W35" s="81"/>
      <c r="X35" s="191"/>
      <c r="Y35" s="79" t="str">
        <f>$Y$17</f>
        <v>Fernseher (rechts)</v>
      </c>
      <c r="Z35" s="80"/>
      <c r="AA35" s="80"/>
      <c r="AB35" s="80"/>
      <c r="AC35" s="80"/>
      <c r="AD35" s="80"/>
      <c r="AE35" s="80"/>
      <c r="AF35" s="80"/>
      <c r="AG35" s="80"/>
      <c r="AH35" s="81"/>
      <c r="AI35" s="191"/>
      <c r="AJ35" s="189" t="str">
        <f>$M$8 &amp; " "</f>
        <v xml:space="preserve">Schmiddi </v>
      </c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59"/>
      <c r="AY35" s="81" t="s">
        <v>2</v>
      </c>
      <c r="AZ35" s="190"/>
      <c r="BA35" s="79"/>
      <c r="BB35" s="157" t="str">
        <f>" " &amp; $BC$8</f>
        <v xml:space="preserve"> Markus</v>
      </c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91"/>
      <c r="BR35" s="153">
        <v>0</v>
      </c>
      <c r="BS35" s="154"/>
      <c r="BT35" s="154"/>
      <c r="BU35" s="154"/>
      <c r="BV35" s="154"/>
      <c r="BW35" s="80" t="s">
        <v>2</v>
      </c>
      <c r="BX35" s="80"/>
      <c r="BY35" s="80"/>
      <c r="BZ35" s="154">
        <v>0</v>
      </c>
      <c r="CA35" s="154"/>
      <c r="CB35" s="154"/>
      <c r="CC35" s="154"/>
      <c r="CD35" s="155"/>
      <c r="CE35" s="116"/>
      <c r="CF35" s="16">
        <f t="shared" si="8"/>
        <v>1</v>
      </c>
      <c r="CG35" s="16">
        <f t="shared" si="9"/>
        <v>0</v>
      </c>
      <c r="CH35" s="16">
        <f t="shared" si="10"/>
        <v>1</v>
      </c>
      <c r="CI35" s="16">
        <f t="shared" si="11"/>
        <v>0</v>
      </c>
      <c r="CJ35" s="193"/>
    </row>
    <row r="36" spans="1:88" ht="11.25" customHeight="1" x14ac:dyDescent="0.25">
      <c r="A36" s="18"/>
      <c r="B36" s="115"/>
      <c r="C36" s="148"/>
      <c r="D36" s="149"/>
      <c r="E36" s="149"/>
      <c r="F36" s="150"/>
      <c r="G36" s="192"/>
      <c r="H36" s="79">
        <f t="shared" si="12"/>
        <v>20</v>
      </c>
      <c r="I36" s="80"/>
      <c r="J36" s="80"/>
      <c r="K36" s="81"/>
      <c r="L36" s="191"/>
      <c r="M36" s="79" t="str">
        <f t="shared" si="7"/>
        <v>10.12.</v>
      </c>
      <c r="N36" s="80"/>
      <c r="O36" s="80"/>
      <c r="P36" s="80"/>
      <c r="Q36" s="81"/>
      <c r="R36" s="191"/>
      <c r="S36" s="161">
        <f t="shared" si="13"/>
        <v>0.89097222222222194</v>
      </c>
      <c r="T36" s="80"/>
      <c r="U36" s="80"/>
      <c r="V36" s="80"/>
      <c r="W36" s="81"/>
      <c r="X36" s="191"/>
      <c r="Y36" s="79" t="str">
        <f>$Y$16</f>
        <v>Fernseher (links)</v>
      </c>
      <c r="Z36" s="80"/>
      <c r="AA36" s="80"/>
      <c r="AB36" s="80"/>
      <c r="AC36" s="80"/>
      <c r="AD36" s="80"/>
      <c r="AE36" s="80"/>
      <c r="AF36" s="80"/>
      <c r="AG36" s="80"/>
      <c r="AH36" s="81"/>
      <c r="AI36" s="191"/>
      <c r="AJ36" s="189" t="str">
        <f>$AA$8 &amp; " "</f>
        <v xml:space="preserve">Jule </v>
      </c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59"/>
      <c r="AY36" s="81" t="s">
        <v>2</v>
      </c>
      <c r="AZ36" s="190"/>
      <c r="BA36" s="79"/>
      <c r="BB36" s="157" t="str">
        <f>" " &amp; $BQ$8</f>
        <v xml:space="preserve"> Patrick</v>
      </c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91"/>
      <c r="BR36" s="153">
        <v>0</v>
      </c>
      <c r="BS36" s="154"/>
      <c r="BT36" s="154"/>
      <c r="BU36" s="154"/>
      <c r="BV36" s="154"/>
      <c r="BW36" s="80" t="s">
        <v>2</v>
      </c>
      <c r="BX36" s="80"/>
      <c r="BY36" s="80"/>
      <c r="BZ36" s="154">
        <v>0</v>
      </c>
      <c r="CA36" s="154"/>
      <c r="CB36" s="154"/>
      <c r="CC36" s="154"/>
      <c r="CD36" s="155"/>
      <c r="CE36" s="116"/>
      <c r="CF36" s="16">
        <f t="shared" si="8"/>
        <v>1</v>
      </c>
      <c r="CG36" s="16">
        <f t="shared" si="9"/>
        <v>0</v>
      </c>
      <c r="CH36" s="16">
        <f t="shared" si="10"/>
        <v>1</v>
      </c>
      <c r="CI36" s="16">
        <f t="shared" si="11"/>
        <v>0</v>
      </c>
      <c r="CJ36" s="193"/>
    </row>
    <row r="37" spans="1:88" ht="7.5" customHeight="1" x14ac:dyDescent="0.25">
      <c r="A37" s="18"/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9"/>
      <c r="CF37" s="16"/>
      <c r="CG37" s="16"/>
      <c r="CH37" s="16"/>
      <c r="CI37" s="16"/>
      <c r="CJ37" s="193"/>
    </row>
    <row r="38" spans="1:88" ht="11.25" customHeight="1" x14ac:dyDescent="0.25">
      <c r="A38" s="18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16"/>
      <c r="CG38" s="16"/>
      <c r="CH38" s="16"/>
      <c r="CI38" s="16"/>
      <c r="CJ38" s="193"/>
    </row>
    <row r="39" spans="1:88" ht="7.5" customHeight="1" x14ac:dyDescent="0.25">
      <c r="A39" s="18"/>
      <c r="B39" s="11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4"/>
      <c r="CF39" s="16"/>
      <c r="CG39" s="16"/>
      <c r="CH39" s="16"/>
      <c r="CI39" s="16"/>
      <c r="CJ39" s="193"/>
    </row>
    <row r="40" spans="1:88" s="2" customFormat="1" ht="15" customHeight="1" x14ac:dyDescent="0.25">
      <c r="A40" s="18"/>
      <c r="B40" s="115"/>
      <c r="C40" s="86" t="s">
        <v>12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8"/>
      <c r="CE40" s="116"/>
      <c r="CF40" s="4"/>
      <c r="CG40" s="4"/>
      <c r="CH40" s="4"/>
      <c r="CI40" s="4"/>
      <c r="CJ40" s="193"/>
    </row>
    <row r="41" spans="1:88" ht="7.5" customHeight="1" x14ac:dyDescent="0.25">
      <c r="A41" s="18"/>
      <c r="B41" s="115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6"/>
      <c r="CF41" s="16"/>
      <c r="CG41" s="16"/>
      <c r="CH41" s="16"/>
      <c r="CI41" s="16"/>
      <c r="CJ41" s="193"/>
    </row>
    <row r="42" spans="1:88" s="3" customFormat="1" ht="11.25" customHeight="1" x14ac:dyDescent="0.25">
      <c r="A42" s="18"/>
      <c r="B42" s="115"/>
      <c r="C42" s="131"/>
      <c r="D42" s="124"/>
      <c r="E42" s="124"/>
      <c r="F42" s="124"/>
      <c r="G42" s="124"/>
      <c r="H42" s="124"/>
      <c r="I42" s="124"/>
      <c r="J42" s="124"/>
      <c r="K42" s="124"/>
      <c r="L42" s="186"/>
      <c r="M42" s="131" t="str">
        <f>$M$8</f>
        <v>Schmiddi</v>
      </c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31" t="str">
        <f>$AA$8</f>
        <v>Jule</v>
      </c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31" t="str">
        <f>$AO$8</f>
        <v>Ratze</v>
      </c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31" t="str">
        <f>$BC$8</f>
        <v>Markus</v>
      </c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18" t="str">
        <f>$BQ$8</f>
        <v>Patrick</v>
      </c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87"/>
      <c r="CE42" s="116"/>
      <c r="CF42" s="5"/>
      <c r="CG42" s="5"/>
      <c r="CH42" s="5"/>
      <c r="CI42" s="5"/>
      <c r="CJ42" s="193"/>
    </row>
    <row r="43" spans="1:88" ht="11.25" customHeight="1" x14ac:dyDescent="0.25">
      <c r="A43" s="18"/>
      <c r="B43" s="115"/>
      <c r="C43" s="101" t="str">
        <f>" " &amp; $M$8</f>
        <v xml:space="preserve"> Schmiddi</v>
      </c>
      <c r="D43" s="102"/>
      <c r="E43" s="102"/>
      <c r="F43" s="102"/>
      <c r="G43" s="102"/>
      <c r="H43" s="102"/>
      <c r="I43" s="102"/>
      <c r="J43" s="102"/>
      <c r="K43" s="102"/>
      <c r="L43" s="102"/>
      <c r="M43" s="73" t="s">
        <v>13</v>
      </c>
      <c r="N43" s="74"/>
      <c r="O43" s="74"/>
      <c r="P43" s="74"/>
      <c r="Q43" s="74"/>
      <c r="R43" s="74" t="s">
        <v>2</v>
      </c>
      <c r="S43" s="74"/>
      <c r="T43" s="74"/>
      <c r="U43" s="74"/>
      <c r="V43" s="74"/>
      <c r="W43" s="74"/>
      <c r="X43" s="74"/>
      <c r="Y43" s="74"/>
      <c r="Z43" s="75"/>
      <c r="AA43" s="165">
        <f>IF(ISBLANK(BR16),"",BR16)</f>
        <v>1</v>
      </c>
      <c r="AB43" s="166"/>
      <c r="AC43" s="166"/>
      <c r="AD43" s="166"/>
      <c r="AE43" s="166"/>
      <c r="AF43" s="166" t="s">
        <v>2</v>
      </c>
      <c r="AG43" s="166"/>
      <c r="AH43" s="166"/>
      <c r="AI43" s="166"/>
      <c r="AJ43" s="166">
        <f>IF(ISBLANK(BZ16),"",BZ16)</f>
        <v>0</v>
      </c>
      <c r="AK43" s="166"/>
      <c r="AL43" s="166"/>
      <c r="AM43" s="166"/>
      <c r="AN43" s="167"/>
      <c r="AO43" s="165">
        <f>IF(ISBLANK(BR21),"",BR21)</f>
        <v>1</v>
      </c>
      <c r="AP43" s="166"/>
      <c r="AQ43" s="166"/>
      <c r="AR43" s="166"/>
      <c r="AS43" s="166"/>
      <c r="AT43" s="166" t="s">
        <v>2</v>
      </c>
      <c r="AU43" s="166"/>
      <c r="AV43" s="166"/>
      <c r="AW43" s="166"/>
      <c r="AX43" s="166">
        <f>IF(ISBLANK(BZ21),"",BZ21)</f>
        <v>1</v>
      </c>
      <c r="AY43" s="166"/>
      <c r="AZ43" s="166"/>
      <c r="BA43" s="166"/>
      <c r="BB43" s="167"/>
      <c r="BC43" s="165">
        <f>IF(ISBLANK(BR35),"",BR35)</f>
        <v>0</v>
      </c>
      <c r="BD43" s="166"/>
      <c r="BE43" s="166"/>
      <c r="BF43" s="166"/>
      <c r="BG43" s="166"/>
      <c r="BH43" s="166" t="s">
        <v>2</v>
      </c>
      <c r="BI43" s="166"/>
      <c r="BJ43" s="166"/>
      <c r="BK43" s="166"/>
      <c r="BL43" s="166">
        <f>IF(ISBLANK(BZ35),"",BZ35)</f>
        <v>0</v>
      </c>
      <c r="BM43" s="166"/>
      <c r="BN43" s="166"/>
      <c r="BO43" s="166"/>
      <c r="BP43" s="167"/>
      <c r="BQ43" s="165">
        <f>IF(ISBLANK(BR29),"",BR29)</f>
        <v>1</v>
      </c>
      <c r="BR43" s="166"/>
      <c r="BS43" s="166"/>
      <c r="BT43" s="166"/>
      <c r="BU43" s="166"/>
      <c r="BV43" s="166" t="s">
        <v>2</v>
      </c>
      <c r="BW43" s="166"/>
      <c r="BX43" s="166"/>
      <c r="BY43" s="166"/>
      <c r="BZ43" s="166">
        <f>IF(ISBLANK(BZ29),"",BZ29)</f>
        <v>0</v>
      </c>
      <c r="CA43" s="166"/>
      <c r="CB43" s="166"/>
      <c r="CC43" s="166"/>
      <c r="CD43" s="167"/>
      <c r="CE43" s="116"/>
      <c r="CF43" s="16"/>
      <c r="CG43" s="16"/>
      <c r="CH43" s="16"/>
      <c r="CI43" s="16"/>
      <c r="CJ43" s="193"/>
    </row>
    <row r="44" spans="1:88" ht="11.25" customHeight="1" x14ac:dyDescent="0.25">
      <c r="A44" s="18"/>
      <c r="B44" s="115"/>
      <c r="C44" s="101" t="str">
        <f>" " &amp; $AA$8</f>
        <v xml:space="preserve"> Jule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65">
        <f>IF(ISBLANK(BR27),"",BR27)</f>
        <v>2</v>
      </c>
      <c r="N44" s="166"/>
      <c r="O44" s="166"/>
      <c r="P44" s="166"/>
      <c r="Q44" s="166"/>
      <c r="R44" s="166" t="s">
        <v>2</v>
      </c>
      <c r="S44" s="166"/>
      <c r="T44" s="166"/>
      <c r="U44" s="166"/>
      <c r="V44" s="166">
        <f>IF(ISBLANK(BZ27),"",BZ27)</f>
        <v>2</v>
      </c>
      <c r="W44" s="166"/>
      <c r="X44" s="166"/>
      <c r="Y44" s="166"/>
      <c r="Z44" s="167"/>
      <c r="AA44" s="73" t="s">
        <v>13</v>
      </c>
      <c r="AB44" s="74"/>
      <c r="AC44" s="74"/>
      <c r="AD44" s="74"/>
      <c r="AE44" s="74"/>
      <c r="AF44" s="74" t="s">
        <v>2</v>
      </c>
      <c r="AG44" s="74"/>
      <c r="AH44" s="74"/>
      <c r="AI44" s="74"/>
      <c r="AJ44" s="74"/>
      <c r="AK44" s="74"/>
      <c r="AL44" s="74"/>
      <c r="AM44" s="74"/>
      <c r="AN44" s="75"/>
      <c r="AO44" s="165">
        <f>IF(ISBLANK(BR19),"",BR19)</f>
        <v>0</v>
      </c>
      <c r="AP44" s="166"/>
      <c r="AQ44" s="166"/>
      <c r="AR44" s="166"/>
      <c r="AS44" s="166"/>
      <c r="AT44" s="166" t="s">
        <v>2</v>
      </c>
      <c r="AU44" s="166"/>
      <c r="AV44" s="166"/>
      <c r="AW44" s="166"/>
      <c r="AX44" s="166">
        <f>IF(ISBLANK(BZ19),"",BZ19)</f>
        <v>0</v>
      </c>
      <c r="AY44" s="166"/>
      <c r="AZ44" s="166"/>
      <c r="BA44" s="166"/>
      <c r="BB44" s="167"/>
      <c r="BC44" s="165">
        <f>IF(ISBLANK(BR22),"",BR22)</f>
        <v>0</v>
      </c>
      <c r="BD44" s="166"/>
      <c r="BE44" s="166"/>
      <c r="BF44" s="166"/>
      <c r="BG44" s="166"/>
      <c r="BH44" s="166" t="s">
        <v>2</v>
      </c>
      <c r="BI44" s="166"/>
      <c r="BJ44" s="166"/>
      <c r="BK44" s="166"/>
      <c r="BL44" s="166">
        <f>IF(ISBLANK(BZ22),"",BZ22)</f>
        <v>0</v>
      </c>
      <c r="BM44" s="166"/>
      <c r="BN44" s="166"/>
      <c r="BO44" s="166"/>
      <c r="BP44" s="167"/>
      <c r="BQ44" s="165">
        <f>IF(ISBLANK(BR36),"",BR36)</f>
        <v>0</v>
      </c>
      <c r="BR44" s="166"/>
      <c r="BS44" s="166"/>
      <c r="BT44" s="166"/>
      <c r="BU44" s="166"/>
      <c r="BV44" s="166" t="s">
        <v>2</v>
      </c>
      <c r="BW44" s="166"/>
      <c r="BX44" s="166"/>
      <c r="BY44" s="166"/>
      <c r="BZ44" s="166">
        <f>IF(ISBLANK(BZ36),"",BZ36)</f>
        <v>0</v>
      </c>
      <c r="CA44" s="166"/>
      <c r="CB44" s="166"/>
      <c r="CC44" s="166"/>
      <c r="CD44" s="167"/>
      <c r="CE44" s="116"/>
      <c r="CF44" s="16"/>
      <c r="CG44" s="16"/>
      <c r="CH44" s="16"/>
      <c r="CI44" s="16"/>
      <c r="CJ44" s="193"/>
    </row>
    <row r="45" spans="1:88" ht="11.25" customHeight="1" x14ac:dyDescent="0.25">
      <c r="A45" s="18"/>
      <c r="B45" s="115"/>
      <c r="C45" s="101" t="str">
        <f>" " &amp; $AO$8</f>
        <v xml:space="preserve"> Ratze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65">
        <f>IF(ISBLANK(BR32),"",BR32)</f>
        <v>0</v>
      </c>
      <c r="N45" s="166"/>
      <c r="O45" s="166"/>
      <c r="P45" s="166"/>
      <c r="Q45" s="166"/>
      <c r="R45" s="166" t="s">
        <v>2</v>
      </c>
      <c r="S45" s="166"/>
      <c r="T45" s="166"/>
      <c r="U45" s="166"/>
      <c r="V45" s="166">
        <f>IF(ISBLANK(BZ32),"",BZ32)</f>
        <v>1</v>
      </c>
      <c r="W45" s="166"/>
      <c r="X45" s="166"/>
      <c r="Y45" s="166"/>
      <c r="Z45" s="167"/>
      <c r="AA45" s="165">
        <f>IF(ISBLANK(BR30),"",BR30)</f>
        <v>0</v>
      </c>
      <c r="AB45" s="166"/>
      <c r="AC45" s="166"/>
      <c r="AD45" s="166"/>
      <c r="AE45" s="166"/>
      <c r="AF45" s="166" t="s">
        <v>2</v>
      </c>
      <c r="AG45" s="166"/>
      <c r="AH45" s="166"/>
      <c r="AI45" s="166"/>
      <c r="AJ45" s="166">
        <f>IF(ISBLANK(BZ30),"",BZ30)</f>
        <v>2</v>
      </c>
      <c r="AK45" s="166"/>
      <c r="AL45" s="166"/>
      <c r="AM45" s="166"/>
      <c r="AN45" s="167"/>
      <c r="AO45" s="73" t="s">
        <v>13</v>
      </c>
      <c r="AP45" s="74"/>
      <c r="AQ45" s="74"/>
      <c r="AR45" s="74"/>
      <c r="AS45" s="74"/>
      <c r="AT45" s="74" t="s">
        <v>2</v>
      </c>
      <c r="AU45" s="74"/>
      <c r="AV45" s="74"/>
      <c r="AW45" s="74"/>
      <c r="AX45" s="74"/>
      <c r="AY45" s="74"/>
      <c r="AZ45" s="74"/>
      <c r="BA45" s="74"/>
      <c r="BB45" s="75"/>
      <c r="BC45" s="165">
        <f>IF(ISBLANK(BR17),"",BR17)</f>
        <v>1</v>
      </c>
      <c r="BD45" s="166"/>
      <c r="BE45" s="166"/>
      <c r="BF45" s="166"/>
      <c r="BG45" s="166"/>
      <c r="BH45" s="166" t="s">
        <v>2</v>
      </c>
      <c r="BI45" s="166"/>
      <c r="BJ45" s="166"/>
      <c r="BK45" s="166"/>
      <c r="BL45" s="166">
        <f>IF(ISBLANK(BZ17),"",BZ17)</f>
        <v>1</v>
      </c>
      <c r="BM45" s="166"/>
      <c r="BN45" s="166"/>
      <c r="BO45" s="166"/>
      <c r="BP45" s="167"/>
      <c r="BQ45" s="165">
        <f>IF(ISBLANK(BR23),"",BR23)</f>
        <v>1</v>
      </c>
      <c r="BR45" s="166"/>
      <c r="BS45" s="166"/>
      <c r="BT45" s="166"/>
      <c r="BU45" s="166"/>
      <c r="BV45" s="166" t="s">
        <v>2</v>
      </c>
      <c r="BW45" s="166"/>
      <c r="BX45" s="166"/>
      <c r="BY45" s="166"/>
      <c r="BZ45" s="166">
        <f>IF(ISBLANK(BZ23),"",BZ23)</f>
        <v>2</v>
      </c>
      <c r="CA45" s="166"/>
      <c r="CB45" s="166"/>
      <c r="CC45" s="166"/>
      <c r="CD45" s="167"/>
      <c r="CE45" s="116"/>
      <c r="CF45" s="16"/>
      <c r="CG45" s="16"/>
      <c r="CH45" s="16"/>
      <c r="CI45" s="16"/>
      <c r="CJ45" s="193"/>
    </row>
    <row r="46" spans="1:88" ht="11.25" customHeight="1" x14ac:dyDescent="0.25">
      <c r="A46" s="18"/>
      <c r="B46" s="115"/>
      <c r="C46" s="101" t="str">
        <f>" " &amp; $BC$8</f>
        <v xml:space="preserve"> Markus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65">
        <f>IF(ISBLANK(BR24),"",BR24)</f>
        <v>0</v>
      </c>
      <c r="N46" s="166"/>
      <c r="O46" s="166"/>
      <c r="P46" s="166"/>
      <c r="Q46" s="166"/>
      <c r="R46" s="166" t="s">
        <v>2</v>
      </c>
      <c r="S46" s="166"/>
      <c r="T46" s="166"/>
      <c r="U46" s="166"/>
      <c r="V46" s="166">
        <f>IF(ISBLANK(BZ24),"",BZ24)</f>
        <v>2</v>
      </c>
      <c r="W46" s="166"/>
      <c r="X46" s="166"/>
      <c r="Y46" s="166"/>
      <c r="Z46" s="167"/>
      <c r="AA46" s="165">
        <f>IF(ISBLANK(BR33),"",BR33)</f>
        <v>3</v>
      </c>
      <c r="AB46" s="166"/>
      <c r="AC46" s="166"/>
      <c r="AD46" s="166"/>
      <c r="AE46" s="166"/>
      <c r="AF46" s="166" t="s">
        <v>2</v>
      </c>
      <c r="AG46" s="166"/>
      <c r="AH46" s="166"/>
      <c r="AI46" s="166"/>
      <c r="AJ46" s="166">
        <f>IF(ISBLANK(BZ33),"",BZ33)</f>
        <v>0</v>
      </c>
      <c r="AK46" s="166"/>
      <c r="AL46" s="166"/>
      <c r="AM46" s="166"/>
      <c r="AN46" s="167"/>
      <c r="AO46" s="165">
        <f>IF(ISBLANK(BR28),"",BR28)</f>
        <v>2</v>
      </c>
      <c r="AP46" s="166"/>
      <c r="AQ46" s="166"/>
      <c r="AR46" s="166"/>
      <c r="AS46" s="166"/>
      <c r="AT46" s="166" t="s">
        <v>2</v>
      </c>
      <c r="AU46" s="166"/>
      <c r="AV46" s="166"/>
      <c r="AW46" s="166"/>
      <c r="AX46" s="166">
        <f>IF(ISBLANK(BZ28),"",BZ28)</f>
        <v>0</v>
      </c>
      <c r="AY46" s="166"/>
      <c r="AZ46" s="166"/>
      <c r="BA46" s="166"/>
      <c r="BB46" s="167"/>
      <c r="BC46" s="73" t="s">
        <v>13</v>
      </c>
      <c r="BD46" s="74"/>
      <c r="BE46" s="74"/>
      <c r="BF46" s="74"/>
      <c r="BG46" s="74"/>
      <c r="BH46" s="74" t="s">
        <v>2</v>
      </c>
      <c r="BI46" s="74"/>
      <c r="BJ46" s="74"/>
      <c r="BK46" s="74"/>
      <c r="BL46" s="74"/>
      <c r="BM46" s="74"/>
      <c r="BN46" s="74"/>
      <c r="BO46" s="74"/>
      <c r="BP46" s="75"/>
      <c r="BQ46" s="165">
        <f>IF(ISBLANK(BR20),"",BR20)</f>
        <v>2</v>
      </c>
      <c r="BR46" s="166"/>
      <c r="BS46" s="166"/>
      <c r="BT46" s="166"/>
      <c r="BU46" s="166"/>
      <c r="BV46" s="166" t="s">
        <v>2</v>
      </c>
      <c r="BW46" s="166"/>
      <c r="BX46" s="166"/>
      <c r="BY46" s="166"/>
      <c r="BZ46" s="166">
        <f>IF(ISBLANK(BZ20),"",BZ20)</f>
        <v>1</v>
      </c>
      <c r="CA46" s="166"/>
      <c r="CB46" s="166"/>
      <c r="CC46" s="166"/>
      <c r="CD46" s="167"/>
      <c r="CE46" s="116"/>
      <c r="CF46" s="16"/>
      <c r="CG46" s="16"/>
      <c r="CH46" s="16"/>
      <c r="CI46" s="16"/>
      <c r="CJ46" s="193"/>
    </row>
    <row r="47" spans="1:88" ht="11.25" customHeight="1" x14ac:dyDescent="0.25">
      <c r="A47" s="18"/>
      <c r="B47" s="115"/>
      <c r="C47" s="101" t="str">
        <f>" " &amp; $BQ$8</f>
        <v xml:space="preserve"> Patrick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65">
        <f>IF(ISBLANK(BR18),"",BR18)</f>
        <v>1</v>
      </c>
      <c r="N47" s="166"/>
      <c r="O47" s="166"/>
      <c r="P47" s="166"/>
      <c r="Q47" s="166"/>
      <c r="R47" s="166" t="s">
        <v>2</v>
      </c>
      <c r="S47" s="166"/>
      <c r="T47" s="166"/>
      <c r="U47" s="166"/>
      <c r="V47" s="166">
        <f>IF(ISBLANK(BZ18),"",BZ18)</f>
        <v>2</v>
      </c>
      <c r="W47" s="166"/>
      <c r="X47" s="166"/>
      <c r="Y47" s="166"/>
      <c r="Z47" s="167"/>
      <c r="AA47" s="165">
        <f>IF(ISBLANK(BR25),"",BR25)</f>
        <v>0</v>
      </c>
      <c r="AB47" s="166"/>
      <c r="AC47" s="166"/>
      <c r="AD47" s="166"/>
      <c r="AE47" s="166"/>
      <c r="AF47" s="166" t="s">
        <v>2</v>
      </c>
      <c r="AG47" s="166"/>
      <c r="AH47" s="166"/>
      <c r="AI47" s="166"/>
      <c r="AJ47" s="166">
        <f>IF(ISBLANK(BZ25),"",BZ25)</f>
        <v>0</v>
      </c>
      <c r="AK47" s="166"/>
      <c r="AL47" s="166"/>
      <c r="AM47" s="166"/>
      <c r="AN47" s="167"/>
      <c r="AO47" s="165">
        <f>IF(ISBLANK(BR34),"",BR34)</f>
        <v>2</v>
      </c>
      <c r="AP47" s="166"/>
      <c r="AQ47" s="166"/>
      <c r="AR47" s="166"/>
      <c r="AS47" s="166"/>
      <c r="AT47" s="166" t="s">
        <v>2</v>
      </c>
      <c r="AU47" s="166"/>
      <c r="AV47" s="166"/>
      <c r="AW47" s="166"/>
      <c r="AX47" s="166">
        <f>IF(ISBLANK(BZ34),"",BZ34)</f>
        <v>1</v>
      </c>
      <c r="AY47" s="166"/>
      <c r="AZ47" s="166"/>
      <c r="BA47" s="166"/>
      <c r="BB47" s="167"/>
      <c r="BC47" s="165">
        <f>IF(ISBLANK(BR31),"",BR31)</f>
        <v>1</v>
      </c>
      <c r="BD47" s="166"/>
      <c r="BE47" s="166"/>
      <c r="BF47" s="166"/>
      <c r="BG47" s="166"/>
      <c r="BH47" s="166" t="s">
        <v>2</v>
      </c>
      <c r="BI47" s="166"/>
      <c r="BJ47" s="166"/>
      <c r="BK47" s="166"/>
      <c r="BL47" s="166">
        <f>IF(ISBLANK(BZ31),"",BZ31)</f>
        <v>2</v>
      </c>
      <c r="BM47" s="166"/>
      <c r="BN47" s="166"/>
      <c r="BO47" s="166"/>
      <c r="BP47" s="167"/>
      <c r="BQ47" s="73" t="s">
        <v>13</v>
      </c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5"/>
      <c r="CE47" s="116"/>
      <c r="CF47" s="16"/>
      <c r="CG47" s="16"/>
      <c r="CH47" s="16"/>
      <c r="CI47" s="16"/>
      <c r="CJ47" s="193"/>
    </row>
    <row r="48" spans="1:88" ht="7.5" customHeight="1" x14ac:dyDescent="0.25">
      <c r="A48" s="18"/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9"/>
      <c r="CF48" s="16"/>
      <c r="CG48" s="16"/>
      <c r="CH48" s="16"/>
      <c r="CI48" s="16"/>
      <c r="CJ48" s="193"/>
    </row>
    <row r="49" spans="1:88" ht="11.25" hidden="1" customHeight="1" x14ac:dyDescent="0.25">
      <c r="A49" s="18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6"/>
      <c r="CG49" s="16"/>
      <c r="CH49" s="16"/>
      <c r="CI49" s="16"/>
      <c r="CJ49" s="193"/>
    </row>
    <row r="50" spans="1:88" ht="7.5" hidden="1" customHeight="1" x14ac:dyDescent="0.25">
      <c r="A50" s="18"/>
      <c r="B50" s="113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4"/>
      <c r="CF50" s="16"/>
      <c r="CG50" s="16"/>
      <c r="CH50" s="16"/>
      <c r="CI50" s="16"/>
      <c r="CJ50" s="193"/>
    </row>
    <row r="51" spans="1:88" ht="15" hidden="1" customHeight="1" x14ac:dyDescent="0.25">
      <c r="A51" s="18"/>
      <c r="B51" s="115"/>
      <c r="C51" s="86" t="s">
        <v>14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8"/>
      <c r="CE51" s="116"/>
      <c r="CF51" s="16"/>
      <c r="CG51" s="16"/>
      <c r="CH51" s="16"/>
      <c r="CI51" s="16"/>
      <c r="CJ51" s="193"/>
    </row>
    <row r="52" spans="1:88" ht="7.5" hidden="1" customHeight="1" x14ac:dyDescent="0.25">
      <c r="A52" s="18"/>
      <c r="B52" s="115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6"/>
      <c r="CF52" s="16"/>
      <c r="CG52" s="16"/>
      <c r="CH52" s="16"/>
      <c r="CI52" s="16"/>
      <c r="CJ52" s="193"/>
    </row>
    <row r="53" spans="1:88" s="3" customFormat="1" ht="11.25" hidden="1" customHeight="1" x14ac:dyDescent="0.25">
      <c r="A53" s="18"/>
      <c r="B53" s="115"/>
      <c r="C53" s="117" t="s">
        <v>15</v>
      </c>
      <c r="D53" s="117"/>
      <c r="E53" s="117"/>
      <c r="F53" s="117"/>
      <c r="G53" s="117"/>
      <c r="H53" s="101" t="str">
        <f>" Spieler"</f>
        <v xml:space="preserve"> Spieler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17" t="s">
        <v>16</v>
      </c>
      <c r="U53" s="117"/>
      <c r="V53" s="117"/>
      <c r="W53" s="117"/>
      <c r="X53" s="117"/>
      <c r="Y53" s="73"/>
      <c r="Z53" s="118" t="s">
        <v>17</v>
      </c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 t="s">
        <v>18</v>
      </c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75" t="s">
        <v>19</v>
      </c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 t="s">
        <v>20</v>
      </c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73"/>
      <c r="BS53" s="120" t="s">
        <v>21</v>
      </c>
      <c r="BT53" s="117"/>
      <c r="BU53" s="117"/>
      <c r="BV53" s="117"/>
      <c r="BW53" s="117"/>
      <c r="BX53" s="73" t="s">
        <v>22</v>
      </c>
      <c r="BY53" s="74"/>
      <c r="BZ53" s="74"/>
      <c r="CA53" s="74"/>
      <c r="CB53" s="96" t="s">
        <v>56</v>
      </c>
      <c r="CC53" s="74"/>
      <c r="CD53" s="75"/>
      <c r="CE53" s="116"/>
      <c r="CF53" s="5"/>
      <c r="CG53" s="5"/>
      <c r="CH53" s="5"/>
      <c r="CI53" s="5"/>
      <c r="CJ53" s="193"/>
    </row>
    <row r="54" spans="1:88" ht="11.25" hidden="1" customHeight="1" x14ac:dyDescent="0.25">
      <c r="A54" s="18"/>
      <c r="B54" s="115"/>
      <c r="C54" s="92">
        <f>RANK($BX54,$BX$54:$BX$58,0)</f>
        <v>1</v>
      </c>
      <c r="D54" s="93"/>
      <c r="E54" s="93"/>
      <c r="F54" s="93"/>
      <c r="G54" s="93"/>
      <c r="H54" s="183" t="str">
        <f>" " &amp; $M$8</f>
        <v xml:space="preserve"> Schmiddi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5"/>
      <c r="T54" s="92">
        <f>CF16+CF18+CF21+CF24+CF27+CF29+CF32+CF35</f>
        <v>8</v>
      </c>
      <c r="U54" s="93"/>
      <c r="V54" s="93"/>
      <c r="W54" s="93"/>
      <c r="X54" s="93"/>
      <c r="Y54" s="95"/>
      <c r="Z54" s="113">
        <f>CG16+CI18+CG21+CI24+CI27+CG29+CI32+CG35</f>
        <v>5</v>
      </c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94">
        <f>CH16+CH18+CH21+CH24+CH27+CH29+CH32+CH35</f>
        <v>3</v>
      </c>
      <c r="AL54" s="93"/>
      <c r="AM54" s="93"/>
      <c r="AN54" s="93"/>
      <c r="AO54" s="93"/>
      <c r="AP54" s="93"/>
      <c r="AQ54" s="93"/>
      <c r="AR54" s="93"/>
      <c r="AS54" s="93"/>
      <c r="AT54" s="93"/>
      <c r="AU54" s="111"/>
      <c r="AV54" s="94">
        <f>CI16+CG18+CI21+CG24+CG27+CI29+CG32+CI35</f>
        <v>0</v>
      </c>
      <c r="AW54" s="93"/>
      <c r="AX54" s="93"/>
      <c r="AY54" s="93"/>
      <c r="AZ54" s="93"/>
      <c r="BA54" s="93"/>
      <c r="BB54" s="93"/>
      <c r="BC54" s="93"/>
      <c r="BD54" s="93"/>
      <c r="BE54" s="93"/>
      <c r="BF54" s="111"/>
      <c r="BG54" s="92">
        <f>BR16+BZ18+BR21+BZ24+BZ27+BR29+BZ32+BR35</f>
        <v>10</v>
      </c>
      <c r="BH54" s="93"/>
      <c r="BI54" s="93"/>
      <c r="BJ54" s="93"/>
      <c r="BK54" s="93"/>
      <c r="BL54" s="93" t="s">
        <v>2</v>
      </c>
      <c r="BM54" s="93"/>
      <c r="BN54" s="93">
        <f>BZ16+BR18+BZ21+BR24+BR27+BZ29+BR32+BZ35</f>
        <v>4</v>
      </c>
      <c r="BO54" s="93"/>
      <c r="BP54" s="93"/>
      <c r="BQ54" s="93"/>
      <c r="BR54" s="111"/>
      <c r="BS54" s="94">
        <f>BG54-BN54</f>
        <v>6</v>
      </c>
      <c r="BT54" s="93"/>
      <c r="BU54" s="93"/>
      <c r="BV54" s="93"/>
      <c r="BW54" s="93"/>
      <c r="BX54" s="92">
        <f>(Z54*3)+AK54</f>
        <v>18</v>
      </c>
      <c r="BY54" s="93"/>
      <c r="BZ54" s="93"/>
      <c r="CA54" s="93"/>
      <c r="CB54" s="94">
        <f>BX54+ROW()/1000</f>
        <v>18.053999999999998</v>
      </c>
      <c r="CC54" s="93"/>
      <c r="CD54" s="95"/>
      <c r="CE54" s="116"/>
      <c r="CF54" s="16"/>
      <c r="CG54" s="16"/>
      <c r="CH54" s="16"/>
      <c r="CI54" s="16"/>
      <c r="CJ54" s="193"/>
    </row>
    <row r="55" spans="1:88" ht="11.25" hidden="1" customHeight="1" x14ac:dyDescent="0.25">
      <c r="A55" s="18"/>
      <c r="B55" s="115"/>
      <c r="C55" s="92">
        <f>RANK($BX55,$BX$54:$BX$58,0)</f>
        <v>3</v>
      </c>
      <c r="D55" s="93"/>
      <c r="E55" s="93"/>
      <c r="F55" s="93"/>
      <c r="G55" s="93"/>
      <c r="H55" s="183" t="str">
        <f>" " &amp; $AA$8</f>
        <v xml:space="preserve"> Jule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CF16+CF19+CF22+CF25+CF27+CF30+CF33+CF36</f>
        <v>8</v>
      </c>
      <c r="U55" s="93"/>
      <c r="V55" s="93"/>
      <c r="W55" s="93"/>
      <c r="X55" s="93"/>
      <c r="Y55" s="95"/>
      <c r="Z55" s="113">
        <f>CI16+CG19+CG22+CI25+CG27+CI30+CI33+CG36</f>
        <v>1</v>
      </c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94">
        <f>CH16+CH19+CH22+CH25+CH27+CH30+CH33+CH36</f>
        <v>5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CG16+CI19+CI22+CG25+CI27+CG30+CG33+CI36</f>
        <v>2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BZ16+BR19+BR22+BZ25+BR27+BZ30+BZ33+BR36</f>
        <v>4</v>
      </c>
      <c r="BH55" s="93"/>
      <c r="BI55" s="93"/>
      <c r="BJ55" s="93"/>
      <c r="BK55" s="93" t="s">
        <v>2</v>
      </c>
      <c r="BL55" s="93" t="s">
        <v>2</v>
      </c>
      <c r="BM55" s="93"/>
      <c r="BN55" s="93">
        <f>BR16+BZ19+BZ22+BR25+BZ27+BR30+BR33+BZ36</f>
        <v>6</v>
      </c>
      <c r="BO55" s="93"/>
      <c r="BP55" s="93"/>
      <c r="BQ55" s="93"/>
      <c r="BR55" s="111"/>
      <c r="BS55" s="94">
        <f>BG55-BN55</f>
        <v>-2</v>
      </c>
      <c r="BT55" s="93"/>
      <c r="BU55" s="93"/>
      <c r="BV55" s="93"/>
      <c r="BW55" s="93"/>
      <c r="BX55" s="92">
        <f>(Z55*3)+AK55</f>
        <v>8</v>
      </c>
      <c r="BY55" s="93"/>
      <c r="BZ55" s="93"/>
      <c r="CA55" s="93"/>
      <c r="CB55" s="94">
        <f>BX55+ROW()/1000</f>
        <v>8.0549999999999997</v>
      </c>
      <c r="CC55" s="93"/>
      <c r="CD55" s="95"/>
      <c r="CE55" s="116"/>
      <c r="CF55" s="16"/>
      <c r="CG55" s="16"/>
      <c r="CH55" s="16"/>
      <c r="CI55" s="16"/>
      <c r="CJ55" s="193"/>
    </row>
    <row r="56" spans="1:88" ht="11.25" hidden="1" customHeight="1" x14ac:dyDescent="0.25">
      <c r="A56" s="18"/>
      <c r="B56" s="115"/>
      <c r="C56" s="92">
        <f>RANK($BX56,$BX$54:$BX$58,0)</f>
        <v>5</v>
      </c>
      <c r="D56" s="93"/>
      <c r="E56" s="93"/>
      <c r="F56" s="93"/>
      <c r="G56" s="93"/>
      <c r="H56" s="183" t="str">
        <f>" " &amp; $AO$8</f>
        <v xml:space="preserve"> Ratze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CF17+CF19+CF21+CF23+CF28+CF30+CF32+CF34</f>
        <v>8</v>
      </c>
      <c r="U56" s="93"/>
      <c r="V56" s="93"/>
      <c r="W56" s="93"/>
      <c r="X56" s="93"/>
      <c r="Y56" s="95"/>
      <c r="Z56" s="113">
        <f>CG17+CI19+CI21+CG23+CI28+CG30+CG32+CI34</f>
        <v>0</v>
      </c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94">
        <f>CH17+CH19+CH21+CH23+CH28+CH30+CH32+CH34</f>
        <v>3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CI17+CG19+CG21+CI23+CG28+CI30+CI32+CG34</f>
        <v>5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BR17+BZ19+BZ21+BR23+BZ28+BR30+BR32+BZ34</f>
        <v>4</v>
      </c>
      <c r="BH56" s="93"/>
      <c r="BI56" s="93"/>
      <c r="BJ56" s="93"/>
      <c r="BK56" s="93" t="s">
        <v>2</v>
      </c>
      <c r="BL56" s="93" t="s">
        <v>2</v>
      </c>
      <c r="BM56" s="93"/>
      <c r="BN56" s="93">
        <f>BZ17+BR19+BR21+BZ23+BR28+BZ30+BZ32+BR34</f>
        <v>11</v>
      </c>
      <c r="BO56" s="93"/>
      <c r="BP56" s="93"/>
      <c r="BQ56" s="93"/>
      <c r="BR56" s="111"/>
      <c r="BS56" s="94">
        <f>BG56-BN56</f>
        <v>-7</v>
      </c>
      <c r="BT56" s="93"/>
      <c r="BU56" s="93"/>
      <c r="BV56" s="93"/>
      <c r="BW56" s="93"/>
      <c r="BX56" s="92">
        <f>(Z56*3)+AK56</f>
        <v>3</v>
      </c>
      <c r="BY56" s="93"/>
      <c r="BZ56" s="93"/>
      <c r="CA56" s="93"/>
      <c r="CB56" s="94">
        <f>BX56+ROW()/1000</f>
        <v>3.056</v>
      </c>
      <c r="CC56" s="93"/>
      <c r="CD56" s="95"/>
      <c r="CE56" s="116"/>
      <c r="CF56" s="16"/>
      <c r="CG56" s="16"/>
      <c r="CH56" s="16"/>
      <c r="CI56" s="16"/>
      <c r="CJ56" s="193"/>
    </row>
    <row r="57" spans="1:88" ht="11.25" hidden="1" customHeight="1" x14ac:dyDescent="0.25">
      <c r="A57" s="18"/>
      <c r="B57" s="115"/>
      <c r="C57" s="92">
        <f>RANK($BX57,$BX$54:$BX$58,0)</f>
        <v>2</v>
      </c>
      <c r="D57" s="93"/>
      <c r="E57" s="93"/>
      <c r="F57" s="93"/>
      <c r="G57" s="93"/>
      <c r="H57" s="183" t="str">
        <f>" " &amp; $BC$8</f>
        <v xml:space="preserve"> Markus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CF17+CF20+CF22+CF24+CF28+CF31+CF33+CF35</f>
        <v>8</v>
      </c>
      <c r="U57" s="93"/>
      <c r="V57" s="93"/>
      <c r="W57" s="93"/>
      <c r="X57" s="93"/>
      <c r="Y57" s="95"/>
      <c r="Z57" s="113">
        <f>CI17+CG20+CI22+CG24+CG28+CI31+CG33+CI35</f>
        <v>4</v>
      </c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94">
        <f>CH17+CH20+CH22+CH24+CH28+CH31+CH33+CH35</f>
        <v>3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CG17+CI20+CG22+CI24+CI28+CG31+CI33+CG35</f>
        <v>1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BZ17+BR20+BZ22+BR24+BR28+BZ31+BR33+BZ35</f>
        <v>10</v>
      </c>
      <c r="BH57" s="93"/>
      <c r="BI57" s="93"/>
      <c r="BJ57" s="93"/>
      <c r="BK57" s="93" t="s">
        <v>2</v>
      </c>
      <c r="BL57" s="93" t="s">
        <v>2</v>
      </c>
      <c r="BM57" s="93"/>
      <c r="BN57" s="93">
        <f>BR17+BZ20+BR22+BZ24+BZ28+BR31+BZ33+BR35</f>
        <v>5</v>
      </c>
      <c r="BO57" s="93"/>
      <c r="BP57" s="93"/>
      <c r="BQ57" s="93"/>
      <c r="BR57" s="111"/>
      <c r="BS57" s="94">
        <f>BG57-BN57</f>
        <v>5</v>
      </c>
      <c r="BT57" s="93"/>
      <c r="BU57" s="93"/>
      <c r="BV57" s="93"/>
      <c r="BW57" s="93"/>
      <c r="BX57" s="92">
        <f>(Z57*3)+AK57</f>
        <v>15</v>
      </c>
      <c r="BY57" s="93"/>
      <c r="BZ57" s="93"/>
      <c r="CA57" s="93"/>
      <c r="CB57" s="94">
        <f>BX57+ROW()/1000</f>
        <v>15.057</v>
      </c>
      <c r="CC57" s="93"/>
      <c r="CD57" s="95"/>
      <c r="CE57" s="116"/>
      <c r="CF57" s="16"/>
      <c r="CG57" s="16"/>
      <c r="CH57" s="16"/>
      <c r="CI57" s="16"/>
      <c r="CJ57" s="193"/>
    </row>
    <row r="58" spans="1:88" ht="11.25" hidden="1" customHeight="1" x14ac:dyDescent="0.25">
      <c r="A58" s="18"/>
      <c r="B58" s="115"/>
      <c r="C58" s="92">
        <f>RANK($BX58,$BX$54:$BX$58,0)</f>
        <v>3</v>
      </c>
      <c r="D58" s="93"/>
      <c r="E58" s="93"/>
      <c r="F58" s="93"/>
      <c r="G58" s="93"/>
      <c r="H58" s="183" t="str">
        <f>" " &amp; $BQ$8</f>
        <v xml:space="preserve"> Patrick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CF18+CF20+CF23+CF25+CF29+CF31+CF34+CF36</f>
        <v>8</v>
      </c>
      <c r="U58" s="93"/>
      <c r="V58" s="93"/>
      <c r="W58" s="93"/>
      <c r="X58" s="93"/>
      <c r="Y58" s="95"/>
      <c r="Z58" s="92">
        <f>CG18+CI20+CI23+CG25+CI29+CG31+CG34+CI36</f>
        <v>2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CH18+CH20+CH23+CH25+CH29+CH31+CH34+CH36</f>
        <v>2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CI18+CG20+CG23+CI25+CG29+CI31+CI34+CG36</f>
        <v>4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BR18+BZ20+BZ23+BR25+BZ29+BR31+BR34+BZ36</f>
        <v>7</v>
      </c>
      <c r="BH58" s="93"/>
      <c r="BI58" s="93"/>
      <c r="BJ58" s="93"/>
      <c r="BK58" s="93" t="s">
        <v>2</v>
      </c>
      <c r="BL58" s="93" t="s">
        <v>2</v>
      </c>
      <c r="BM58" s="93"/>
      <c r="BN58" s="93">
        <f>BZ18+BR20+BR23+BZ25+BR29+BZ31+BZ34+BR36</f>
        <v>9</v>
      </c>
      <c r="BO58" s="93"/>
      <c r="BP58" s="93"/>
      <c r="BQ58" s="93"/>
      <c r="BR58" s="111"/>
      <c r="BS58" s="94">
        <f>BG58-BN58</f>
        <v>-2</v>
      </c>
      <c r="BT58" s="93"/>
      <c r="BU58" s="93"/>
      <c r="BV58" s="93"/>
      <c r="BW58" s="93"/>
      <c r="BX58" s="92">
        <f>(Z58*3)+AK58</f>
        <v>8</v>
      </c>
      <c r="BY58" s="93"/>
      <c r="BZ58" s="93"/>
      <c r="CA58" s="93"/>
      <c r="CB58" s="94">
        <f>BX58+ROW()/1000</f>
        <v>8.0579999999999998</v>
      </c>
      <c r="CC58" s="93"/>
      <c r="CD58" s="95"/>
      <c r="CE58" s="116"/>
      <c r="CF58" s="16"/>
      <c r="CG58" s="16"/>
      <c r="CH58" s="16"/>
      <c r="CI58" s="16"/>
      <c r="CJ58" s="193"/>
    </row>
    <row r="59" spans="1:88" ht="7.5" hidden="1" customHeight="1" x14ac:dyDescent="0.25">
      <c r="A59" s="18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6"/>
      <c r="CG59" s="16"/>
      <c r="CH59" s="16"/>
      <c r="CI59" s="16"/>
      <c r="CJ59" s="193"/>
    </row>
    <row r="60" spans="1:88" ht="11.25" customHeight="1" x14ac:dyDescent="0.25">
      <c r="A60" s="18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6"/>
      <c r="CG60" s="16"/>
      <c r="CH60" s="16"/>
      <c r="CI60" s="16"/>
      <c r="CJ60" s="193"/>
    </row>
    <row r="61" spans="1:88" ht="7.5" customHeight="1" x14ac:dyDescent="0.25">
      <c r="A61" s="18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4"/>
      <c r="CF61" s="16"/>
      <c r="CG61" s="16"/>
      <c r="CH61" s="16"/>
      <c r="CI61" s="16"/>
      <c r="CJ61" s="193"/>
    </row>
    <row r="62" spans="1:88" ht="15" customHeight="1" x14ac:dyDescent="0.25">
      <c r="A62" s="18"/>
      <c r="B62" s="115"/>
      <c r="C62" s="86" t="s">
        <v>14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8"/>
      <c r="CE62" s="116"/>
      <c r="CF62" s="16"/>
      <c r="CG62" s="16"/>
      <c r="CH62" s="16"/>
      <c r="CI62" s="16"/>
      <c r="CJ62" s="193"/>
    </row>
    <row r="63" spans="1:88" ht="7.5" customHeight="1" x14ac:dyDescent="0.25">
      <c r="A63" s="18"/>
      <c r="B63" s="115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6"/>
      <c r="CF63" s="16"/>
      <c r="CG63" s="16"/>
      <c r="CH63" s="16"/>
      <c r="CI63" s="16"/>
      <c r="CJ63" s="193"/>
    </row>
    <row r="64" spans="1:88" s="3" customFormat="1" ht="11.25" customHeight="1" x14ac:dyDescent="0.25">
      <c r="A64" s="18"/>
      <c r="B64" s="115"/>
      <c r="C64" s="117" t="s">
        <v>15</v>
      </c>
      <c r="D64" s="117"/>
      <c r="E64" s="117"/>
      <c r="F64" s="117"/>
      <c r="G64" s="117"/>
      <c r="H64" s="101" t="str">
        <f>" Spieler"</f>
        <v xml:space="preserve"> Spieler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17" t="s">
        <v>16</v>
      </c>
      <c r="U64" s="117"/>
      <c r="V64" s="117"/>
      <c r="W64" s="117"/>
      <c r="X64" s="117"/>
      <c r="Y64" s="73"/>
      <c r="Z64" s="118" t="s">
        <v>17</v>
      </c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 t="s">
        <v>18</v>
      </c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75" t="s">
        <v>19</v>
      </c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 t="s">
        <v>20</v>
      </c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73"/>
      <c r="BS64" s="120" t="s">
        <v>21</v>
      </c>
      <c r="BT64" s="117"/>
      <c r="BU64" s="117"/>
      <c r="BV64" s="117"/>
      <c r="BW64" s="117"/>
      <c r="BX64" s="117" t="s">
        <v>22</v>
      </c>
      <c r="BY64" s="117"/>
      <c r="BZ64" s="117"/>
      <c r="CA64" s="117"/>
      <c r="CB64" s="117"/>
      <c r="CC64" s="117"/>
      <c r="CD64" s="117"/>
      <c r="CE64" s="116"/>
      <c r="CF64" s="5"/>
      <c r="CG64" s="5"/>
      <c r="CH64" s="5"/>
      <c r="CI64" s="5"/>
      <c r="CJ64" s="193"/>
    </row>
    <row r="65" spans="1:88" ht="11.25" customHeight="1" x14ac:dyDescent="0.25">
      <c r="A65" s="18"/>
      <c r="B65" s="115"/>
      <c r="C65" s="92">
        <f>INDEX($C$54:$C$58,MATCH(LARGE($CB$54:$CB$58,ROW(A1)),$CB$54:$CB$58,0),1)</f>
        <v>1</v>
      </c>
      <c r="D65" s="93"/>
      <c r="E65" s="93"/>
      <c r="F65" s="93"/>
      <c r="G65" s="93"/>
      <c r="H65" s="183" t="str">
        <f>" " &amp; INDEX($H$54:$H$58,MATCH(LARGE($CB$54:$CB$58,ROW(A1)),$CB$54:$CB$58,0),1)</f>
        <v xml:space="preserve">  Schmiddi</v>
      </c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  <c r="T65" s="92">
        <f>INDEX($T$54:$T$58,MATCH(LARGE($CB$54:$CB$58,ROW(A1)),$CB$54:$CB$58,0),1)</f>
        <v>8</v>
      </c>
      <c r="U65" s="93"/>
      <c r="V65" s="93"/>
      <c r="W65" s="93"/>
      <c r="X65" s="93"/>
      <c r="Y65" s="95"/>
      <c r="Z65" s="113">
        <f>INDEX($Z$54:$Z$58,MATCH(LARGE($CB$54:$CB$58,ROW(A1)),$CB$54:$CB$58,0),1)</f>
        <v>5</v>
      </c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94">
        <f>INDEX($AK$54:$AK$58,MATCH(LARGE($CB$54:$CB$58,ROW(A1)),$CB$54:$CB$58,0),1)</f>
        <v>3</v>
      </c>
      <c r="AL65" s="93"/>
      <c r="AM65" s="93"/>
      <c r="AN65" s="93"/>
      <c r="AO65" s="93"/>
      <c r="AP65" s="93"/>
      <c r="AQ65" s="93"/>
      <c r="AR65" s="93"/>
      <c r="AS65" s="93"/>
      <c r="AT65" s="93"/>
      <c r="AU65" s="111"/>
      <c r="AV65" s="94">
        <f>INDEX($AV$54:$AV$58,MATCH(LARGE($CB$54:$CB$58,ROW(A1)),$CB$54:$CB$58,0),1)</f>
        <v>0</v>
      </c>
      <c r="AW65" s="93"/>
      <c r="AX65" s="93"/>
      <c r="AY65" s="93"/>
      <c r="AZ65" s="93"/>
      <c r="BA65" s="93"/>
      <c r="BB65" s="93"/>
      <c r="BC65" s="93"/>
      <c r="BD65" s="93"/>
      <c r="BE65" s="93"/>
      <c r="BF65" s="111"/>
      <c r="BG65" s="92">
        <f>INDEX($BG$54:$BG$58,MATCH(LARGE($CB$54:$CB$58,ROW(A1)),$CB$54:$CB$58,0),1)</f>
        <v>10</v>
      </c>
      <c r="BH65" s="93"/>
      <c r="BI65" s="93"/>
      <c r="BJ65" s="93"/>
      <c r="BK65" s="93"/>
      <c r="BL65" s="93" t="s">
        <v>2</v>
      </c>
      <c r="BM65" s="93"/>
      <c r="BN65" s="93">
        <f>INDEX($BN$54:$BN$58,MATCH(LARGE($CB$54:$CB$58,ROW(A1)),$CB$54:$CB$58,0),1)</f>
        <v>4</v>
      </c>
      <c r="BO65" s="93"/>
      <c r="BP65" s="93"/>
      <c r="BQ65" s="93"/>
      <c r="BR65" s="111"/>
      <c r="BS65" s="94">
        <f>INDEX($BS$54:$BS$58,MATCH(LARGE($CB$54:$CB$58,ROW(A1)),$CB$54:$CB$58,0),1)</f>
        <v>6</v>
      </c>
      <c r="BT65" s="93"/>
      <c r="BU65" s="93"/>
      <c r="BV65" s="93"/>
      <c r="BW65" s="93"/>
      <c r="BX65" s="92">
        <f>INDEX($BX$54:$BX$58,MATCH(LARGE($CB$54:$CB$58,ROW(A1)),$CB$54:$CB$58,0),1)</f>
        <v>18</v>
      </c>
      <c r="BY65" s="93"/>
      <c r="BZ65" s="93"/>
      <c r="CA65" s="93"/>
      <c r="CB65" s="93"/>
      <c r="CC65" s="93"/>
      <c r="CD65" s="95"/>
      <c r="CE65" s="116"/>
      <c r="CF65" s="16"/>
      <c r="CG65" s="16"/>
      <c r="CH65" s="16"/>
      <c r="CI65" s="16"/>
      <c r="CJ65" s="193"/>
    </row>
    <row r="66" spans="1:88" ht="11.25" customHeight="1" x14ac:dyDescent="0.25">
      <c r="A66" s="18"/>
      <c r="B66" s="115"/>
      <c r="C66" s="92">
        <f>INDEX($C$54:$C$58,MATCH(LARGE($CB$54:$CB$58,ROW(A2)),$CB$54:$CB$58,0),1)</f>
        <v>2</v>
      </c>
      <c r="D66" s="93"/>
      <c r="E66" s="93"/>
      <c r="F66" s="93"/>
      <c r="G66" s="93"/>
      <c r="H66" s="183" t="str">
        <f>" " &amp; INDEX($H$54:$H$58,MATCH(LARGE($CB$54:$CB$58,ROW(A2)),$CB$54:$CB$58,0),1)</f>
        <v xml:space="preserve">  Markus</v>
      </c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5"/>
      <c r="T66" s="92">
        <f>INDEX($T$54:$T$58,MATCH(LARGE($CB$54:$CB$58,ROW(A2)),$CB$54:$CB$58,0),1)</f>
        <v>8</v>
      </c>
      <c r="U66" s="93"/>
      <c r="V66" s="93"/>
      <c r="W66" s="93"/>
      <c r="X66" s="93"/>
      <c r="Y66" s="95"/>
      <c r="Z66" s="113">
        <f>INDEX($Z$54:$Z$58,MATCH(LARGE($CB$54:$CB$58,ROW(A2)),$CB$54:$CB$58,0),1)</f>
        <v>4</v>
      </c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94">
        <f>INDEX($AK$54:$AK$58,MATCH(LARGE($CB$54:$CB$58,ROW(A2)),$CB$54:$CB$58,0),1)</f>
        <v>3</v>
      </c>
      <c r="AL66" s="93"/>
      <c r="AM66" s="93"/>
      <c r="AN66" s="93"/>
      <c r="AO66" s="93"/>
      <c r="AP66" s="93"/>
      <c r="AQ66" s="93"/>
      <c r="AR66" s="93"/>
      <c r="AS66" s="93"/>
      <c r="AT66" s="93"/>
      <c r="AU66" s="111"/>
      <c r="AV66" s="94">
        <f>INDEX($AV$54:$AV$58,MATCH(LARGE($CB$54:$CB$58,ROW(A2)),$CB$54:$CB$58,0),1)</f>
        <v>1</v>
      </c>
      <c r="AW66" s="93"/>
      <c r="AX66" s="93"/>
      <c r="AY66" s="93"/>
      <c r="AZ66" s="93"/>
      <c r="BA66" s="93"/>
      <c r="BB66" s="93"/>
      <c r="BC66" s="93"/>
      <c r="BD66" s="93"/>
      <c r="BE66" s="93"/>
      <c r="BF66" s="111"/>
      <c r="BG66" s="92">
        <f>INDEX($BG$54:$BG$58,MATCH(LARGE($CB$54:$CB$58,ROW(A2)),$CB$54:$CB$58,0),1)</f>
        <v>10</v>
      </c>
      <c r="BH66" s="93"/>
      <c r="BI66" s="93"/>
      <c r="BJ66" s="93"/>
      <c r="BK66" s="93"/>
      <c r="BL66" s="93" t="s">
        <v>2</v>
      </c>
      <c r="BM66" s="93"/>
      <c r="BN66" s="93">
        <f>INDEX($BN$54:$BN$58,MATCH(LARGE($CB$54:$CB$58,ROW(A2)),$CB$54:$CB$58,0),1)</f>
        <v>5</v>
      </c>
      <c r="BO66" s="93"/>
      <c r="BP66" s="93"/>
      <c r="BQ66" s="93"/>
      <c r="BR66" s="111"/>
      <c r="BS66" s="94">
        <f>INDEX($BS$54:$BS$58,MATCH(LARGE($CB$54:$CB$58,ROW(A2)),$CB$54:$CB$58,0),1)</f>
        <v>5</v>
      </c>
      <c r="BT66" s="93"/>
      <c r="BU66" s="93"/>
      <c r="BV66" s="93"/>
      <c r="BW66" s="93"/>
      <c r="BX66" s="92">
        <f>INDEX($BX$54:$BX$58,MATCH(LARGE($CB$54:$CB$58,ROW(A2)),$CB$54:$CB$58,0),1)</f>
        <v>15</v>
      </c>
      <c r="BY66" s="93"/>
      <c r="BZ66" s="93"/>
      <c r="CA66" s="93"/>
      <c r="CB66" s="93"/>
      <c r="CC66" s="93"/>
      <c r="CD66" s="95"/>
      <c r="CE66" s="116"/>
      <c r="CF66" s="16"/>
      <c r="CG66" s="16"/>
      <c r="CH66" s="16"/>
      <c r="CI66" s="16"/>
      <c r="CJ66" s="193"/>
    </row>
    <row r="67" spans="1:88" ht="11.25" customHeight="1" x14ac:dyDescent="0.25">
      <c r="A67" s="18"/>
      <c r="B67" s="115"/>
      <c r="C67" s="92">
        <f>INDEX($C$54:$C$58,MATCH(LARGE($CB$54:$CB$58,ROW(A3)),$CB$54:$CB$58,0),1)</f>
        <v>3</v>
      </c>
      <c r="D67" s="93"/>
      <c r="E67" s="93"/>
      <c r="F67" s="93"/>
      <c r="G67" s="93"/>
      <c r="H67" s="183" t="str">
        <f>" " &amp; INDEX($H$54:$H$58,MATCH(LARGE($CB$54:$CB$58,ROW(A3)),$CB$54:$CB$58,0),1)</f>
        <v xml:space="preserve">  Patrick</v>
      </c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5"/>
      <c r="T67" s="92">
        <f>INDEX($T$54:$T$58,MATCH(LARGE($CB$54:$CB$58,ROW(A3)),$CB$54:$CB$58,0),1)</f>
        <v>8</v>
      </c>
      <c r="U67" s="93"/>
      <c r="V67" s="93"/>
      <c r="W67" s="93"/>
      <c r="X67" s="93"/>
      <c r="Y67" s="95"/>
      <c r="Z67" s="113">
        <f>INDEX($Z$54:$Z$58,MATCH(LARGE($CB$54:$CB$58,ROW(A3)),$CB$54:$CB$58,0),1)</f>
        <v>2</v>
      </c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94">
        <f>INDEX($AK$54:$AK$58,MATCH(LARGE($CB$54:$CB$58,ROW(A3)),$CB$54:$CB$58,0),1)</f>
        <v>2</v>
      </c>
      <c r="AL67" s="93"/>
      <c r="AM67" s="93"/>
      <c r="AN67" s="93"/>
      <c r="AO67" s="93"/>
      <c r="AP67" s="93"/>
      <c r="AQ67" s="93"/>
      <c r="AR67" s="93"/>
      <c r="AS67" s="93"/>
      <c r="AT67" s="93"/>
      <c r="AU67" s="111"/>
      <c r="AV67" s="94">
        <f>INDEX($AV$54:$AV$58,MATCH(LARGE($CB$54:$CB$58,ROW(A3)),$CB$54:$CB$58,0),1)</f>
        <v>4</v>
      </c>
      <c r="AW67" s="93"/>
      <c r="AX67" s="93"/>
      <c r="AY67" s="93"/>
      <c r="AZ67" s="93"/>
      <c r="BA67" s="93"/>
      <c r="BB67" s="93"/>
      <c r="BC67" s="93"/>
      <c r="BD67" s="93"/>
      <c r="BE67" s="93"/>
      <c r="BF67" s="111"/>
      <c r="BG67" s="92">
        <f>INDEX($BG$54:$BG$58,MATCH(LARGE($CB$54:$CB$58,ROW(A3)),$CB$54:$CB$58,0),1)</f>
        <v>7</v>
      </c>
      <c r="BH67" s="93"/>
      <c r="BI67" s="93"/>
      <c r="BJ67" s="93"/>
      <c r="BK67" s="93"/>
      <c r="BL67" s="93" t="s">
        <v>2</v>
      </c>
      <c r="BM67" s="93"/>
      <c r="BN67" s="93">
        <f>INDEX($BN$54:$BN$58,MATCH(LARGE($CB$54:$CB$58,ROW(A3)),$CB$54:$CB$58,0),1)</f>
        <v>9</v>
      </c>
      <c r="BO67" s="93"/>
      <c r="BP67" s="93"/>
      <c r="BQ67" s="93"/>
      <c r="BR67" s="111"/>
      <c r="BS67" s="94">
        <f>INDEX($BS$54:$BS$58,MATCH(LARGE($CB$54:$CB$58,ROW(A3)),$CB$54:$CB$58,0),1)</f>
        <v>-2</v>
      </c>
      <c r="BT67" s="93"/>
      <c r="BU67" s="93"/>
      <c r="BV67" s="93"/>
      <c r="BW67" s="93"/>
      <c r="BX67" s="92">
        <f>INDEX($BX$54:$BX$58,MATCH(LARGE($CB$54:$CB$58,ROW(A3)),$CB$54:$CB$58,0),1)</f>
        <v>8</v>
      </c>
      <c r="BY67" s="93"/>
      <c r="BZ67" s="93"/>
      <c r="CA67" s="93"/>
      <c r="CB67" s="93"/>
      <c r="CC67" s="93"/>
      <c r="CD67" s="95"/>
      <c r="CE67" s="116"/>
      <c r="CF67" s="16"/>
      <c r="CG67" s="16"/>
      <c r="CH67" s="16"/>
      <c r="CI67" s="16"/>
      <c r="CJ67" s="193"/>
    </row>
    <row r="68" spans="1:88" ht="11.25" customHeight="1" x14ac:dyDescent="0.25">
      <c r="A68" s="18"/>
      <c r="B68" s="115"/>
      <c r="C68" s="92">
        <f>INDEX($C$54:$C$58,MATCH(LARGE($CB$54:$CB$58,ROW(A4)),$CB$54:$CB$58,0),1)</f>
        <v>3</v>
      </c>
      <c r="D68" s="93"/>
      <c r="E68" s="93"/>
      <c r="F68" s="93"/>
      <c r="G68" s="93"/>
      <c r="H68" s="183" t="str">
        <f>" " &amp; INDEX($H$54:$H$58,MATCH(LARGE($CB$54:$CB$58,ROW(A4)),$CB$54:$CB$58,0),1)</f>
        <v xml:space="preserve">  Jule</v>
      </c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5"/>
      <c r="T68" s="92">
        <f>INDEX($T$54:$T$58,MATCH(LARGE($CB$54:$CB$58,ROW(A4)),$CB$54:$CB$58,0),1)</f>
        <v>8</v>
      </c>
      <c r="U68" s="93"/>
      <c r="V68" s="93"/>
      <c r="W68" s="93"/>
      <c r="X68" s="93"/>
      <c r="Y68" s="95"/>
      <c r="Z68" s="113">
        <f>INDEX($Z$54:$Z$58,MATCH(LARGE($CB$54:$CB$58,ROW(A4)),$CB$54:$CB$58,0),1)</f>
        <v>1</v>
      </c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94">
        <f>INDEX($AK$54:$AK$58,MATCH(LARGE($CB$54:$CB$58,ROW(A4)),$CB$54:$CB$58,0),1)</f>
        <v>5</v>
      </c>
      <c r="AL68" s="93"/>
      <c r="AM68" s="93"/>
      <c r="AN68" s="93"/>
      <c r="AO68" s="93"/>
      <c r="AP68" s="93"/>
      <c r="AQ68" s="93"/>
      <c r="AR68" s="93"/>
      <c r="AS68" s="93"/>
      <c r="AT68" s="93"/>
      <c r="AU68" s="111"/>
      <c r="AV68" s="94">
        <f>INDEX($AV$54:$AV$58,MATCH(LARGE($CB$54:$CB$58,ROW(A4)),$CB$54:$CB$58,0),1)</f>
        <v>2</v>
      </c>
      <c r="AW68" s="93"/>
      <c r="AX68" s="93"/>
      <c r="AY68" s="93"/>
      <c r="AZ68" s="93"/>
      <c r="BA68" s="93"/>
      <c r="BB68" s="93"/>
      <c r="BC68" s="93"/>
      <c r="BD68" s="93"/>
      <c r="BE68" s="93"/>
      <c r="BF68" s="111"/>
      <c r="BG68" s="92">
        <f>INDEX($BG$54:$BG$58,MATCH(LARGE($CB$54:$CB$58,ROW(A4)),$CB$54:$CB$58,0),1)</f>
        <v>4</v>
      </c>
      <c r="BH68" s="93"/>
      <c r="BI68" s="93"/>
      <c r="BJ68" s="93"/>
      <c r="BK68" s="93"/>
      <c r="BL68" s="93" t="s">
        <v>2</v>
      </c>
      <c r="BM68" s="93"/>
      <c r="BN68" s="93">
        <f>INDEX($BN$54:$BN$58,MATCH(LARGE($CB$54:$CB$58,ROW(A4)),$CB$54:$CB$58,0),1)</f>
        <v>6</v>
      </c>
      <c r="BO68" s="93"/>
      <c r="BP68" s="93"/>
      <c r="BQ68" s="93"/>
      <c r="BR68" s="111"/>
      <c r="BS68" s="94">
        <f>INDEX($BS$54:$BS$58,MATCH(LARGE($CB$54:$CB$58,ROW(A4)),$CB$54:$CB$58,0),1)</f>
        <v>-2</v>
      </c>
      <c r="BT68" s="93"/>
      <c r="BU68" s="93"/>
      <c r="BV68" s="93"/>
      <c r="BW68" s="93"/>
      <c r="BX68" s="92">
        <f>INDEX($BX$54:$BX$58,MATCH(LARGE($CB$54:$CB$58,ROW(A4)),$CB$54:$CB$58,0),1)</f>
        <v>8</v>
      </c>
      <c r="BY68" s="93"/>
      <c r="BZ68" s="93"/>
      <c r="CA68" s="93"/>
      <c r="CB68" s="93"/>
      <c r="CC68" s="93"/>
      <c r="CD68" s="95"/>
      <c r="CE68" s="116"/>
      <c r="CF68" s="16"/>
      <c r="CG68" s="16"/>
      <c r="CH68" s="16"/>
      <c r="CI68" s="16"/>
      <c r="CJ68" s="193"/>
    </row>
    <row r="69" spans="1:88" ht="11.25" customHeight="1" x14ac:dyDescent="0.25">
      <c r="A69" s="18"/>
      <c r="B69" s="115"/>
      <c r="C69" s="92">
        <f>INDEX($C$54:$C$58,MATCH(LARGE($CB$54:$CB$58,ROW(A5)),$CB$54:$CB$58,0),1)</f>
        <v>5</v>
      </c>
      <c r="D69" s="93"/>
      <c r="E69" s="93"/>
      <c r="F69" s="93"/>
      <c r="G69" s="93"/>
      <c r="H69" s="183" t="str">
        <f>" " &amp; INDEX($H$54:$H$58,MATCH(LARGE($CB$54:$CB$58,ROW(A5)),$CB$54:$CB$58,0),1)</f>
        <v xml:space="preserve">  Ratze</v>
      </c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5"/>
      <c r="T69" s="92">
        <f>INDEX($T$54:$T$58,MATCH(LARGE($CB$54:$CB$58,ROW(A5)),$CB$54:$CB$58,0),1)</f>
        <v>8</v>
      </c>
      <c r="U69" s="93"/>
      <c r="V69" s="93"/>
      <c r="W69" s="93"/>
      <c r="X69" s="93"/>
      <c r="Y69" s="95"/>
      <c r="Z69" s="92">
        <f>INDEX($Z$54:$Z$58,MATCH(LARGE($CB$54:$CB$58,ROW(A5)),$CB$54:$CB$58,0),1)</f>
        <v>0</v>
      </c>
      <c r="AA69" s="93"/>
      <c r="AB69" s="93"/>
      <c r="AC69" s="93"/>
      <c r="AD69" s="93"/>
      <c r="AE69" s="93"/>
      <c r="AF69" s="93"/>
      <c r="AG69" s="93"/>
      <c r="AH69" s="93"/>
      <c r="AI69" s="93"/>
      <c r="AJ69" s="111"/>
      <c r="AK69" s="94">
        <f>INDEX($AK$54:$AK$58,MATCH(LARGE($CB$54:$CB$58,ROW(A5)),$CB$54:$CB$58,0),1)</f>
        <v>3</v>
      </c>
      <c r="AL69" s="93"/>
      <c r="AM69" s="93"/>
      <c r="AN69" s="93"/>
      <c r="AO69" s="93"/>
      <c r="AP69" s="93"/>
      <c r="AQ69" s="93"/>
      <c r="AR69" s="93"/>
      <c r="AS69" s="93"/>
      <c r="AT69" s="93"/>
      <c r="AU69" s="111"/>
      <c r="AV69" s="94">
        <f>INDEX($AV$54:$AV$58,MATCH(LARGE($CB$54:$CB$58,ROW(A5)),$CB$54:$CB$58,0),1)</f>
        <v>5</v>
      </c>
      <c r="AW69" s="93"/>
      <c r="AX69" s="93"/>
      <c r="AY69" s="93"/>
      <c r="AZ69" s="93"/>
      <c r="BA69" s="93"/>
      <c r="BB69" s="93"/>
      <c r="BC69" s="93"/>
      <c r="BD69" s="93"/>
      <c r="BE69" s="93"/>
      <c r="BF69" s="111"/>
      <c r="BG69" s="92">
        <f>INDEX($BG$54:$BG$58,MATCH(LARGE($CB$54:$CB$58,ROW(A5)),$CB$54:$CB$58,0),1)</f>
        <v>4</v>
      </c>
      <c r="BH69" s="93"/>
      <c r="BI69" s="93"/>
      <c r="BJ69" s="93"/>
      <c r="BK69" s="93"/>
      <c r="BL69" s="93" t="s">
        <v>2</v>
      </c>
      <c r="BM69" s="93"/>
      <c r="BN69" s="93">
        <f>INDEX($BN$54:$BN$58,MATCH(LARGE($CB$54:$CB$58,ROW(A5)),$CB$54:$CB$58,0),1)</f>
        <v>11</v>
      </c>
      <c r="BO69" s="93"/>
      <c r="BP69" s="93"/>
      <c r="BQ69" s="93"/>
      <c r="BR69" s="111"/>
      <c r="BS69" s="94">
        <f>INDEX($BS$54:$BS$58,MATCH(LARGE($CB$54:$CB$58,ROW(A5)),$CB$54:$CB$58,0),1)</f>
        <v>-7</v>
      </c>
      <c r="BT69" s="93"/>
      <c r="BU69" s="93"/>
      <c r="BV69" s="93"/>
      <c r="BW69" s="93"/>
      <c r="BX69" s="92">
        <f>INDEX($BX$54:$BX$58,MATCH(LARGE($CB$54:$CB$58,ROW(A5)),$CB$54:$CB$58,0),1)</f>
        <v>3</v>
      </c>
      <c r="BY69" s="93"/>
      <c r="BZ69" s="93"/>
      <c r="CA69" s="93"/>
      <c r="CB69" s="93"/>
      <c r="CC69" s="93"/>
      <c r="CD69" s="95"/>
      <c r="CE69" s="116"/>
      <c r="CF69" s="16"/>
      <c r="CG69" s="16"/>
      <c r="CH69" s="16"/>
      <c r="CI69" s="16"/>
      <c r="CJ69" s="193"/>
    </row>
    <row r="70" spans="1:88" ht="7.5" customHeight="1" x14ac:dyDescent="0.25">
      <c r="A70" s="18"/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9"/>
      <c r="CF70" s="16"/>
      <c r="CG70" s="16"/>
      <c r="CH70" s="16"/>
      <c r="CI70" s="16"/>
      <c r="CJ70" s="193"/>
    </row>
    <row r="71" spans="1:88" ht="7.5" customHeight="1" x14ac:dyDescent="0.25">
      <c r="A71" s="180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2"/>
    </row>
    <row r="72" spans="1:88" x14ac:dyDescent="0.25">
      <c r="G72" s="1"/>
    </row>
    <row r="73" spans="1:88" x14ac:dyDescent="0.25">
      <c r="G73" s="1"/>
    </row>
    <row r="74" spans="1:88" x14ac:dyDescent="0.25">
      <c r="G74" s="1"/>
    </row>
    <row r="75" spans="1:88" x14ac:dyDescent="0.25">
      <c r="G75" s="1"/>
    </row>
    <row r="76" spans="1:88" x14ac:dyDescent="0.25">
      <c r="G76" s="1"/>
    </row>
    <row r="77" spans="1:88" x14ac:dyDescent="0.25">
      <c r="G77" s="1"/>
    </row>
    <row r="78" spans="1:88" x14ac:dyDescent="0.25">
      <c r="G78" s="1"/>
    </row>
    <row r="79" spans="1:88" x14ac:dyDescent="0.25">
      <c r="G79" s="1"/>
    </row>
    <row r="80" spans="1:88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</sheetData>
  <sheetProtection sheet="1" objects="1" scenarios="1" selectLockedCells="1"/>
  <mergeCells count="484">
    <mergeCell ref="A1:CJ1"/>
    <mergeCell ref="B2:CE2"/>
    <mergeCell ref="CJ2:CJ70"/>
    <mergeCell ref="B3:CE3"/>
    <mergeCell ref="B4:CE4"/>
    <mergeCell ref="B5:B8"/>
    <mergeCell ref="C5:CD5"/>
    <mergeCell ref="CE5:CE8"/>
    <mergeCell ref="C6:CD6"/>
    <mergeCell ref="C7:L7"/>
    <mergeCell ref="M7:Z7"/>
    <mergeCell ref="AA7:AN7"/>
    <mergeCell ref="AO7:BB7"/>
    <mergeCell ref="BC7:BP7"/>
    <mergeCell ref="BQ7:CD7"/>
    <mergeCell ref="C8:L8"/>
    <mergeCell ref="M8:Z8"/>
    <mergeCell ref="AA8:AN8"/>
    <mergeCell ref="AO8:BB8"/>
    <mergeCell ref="BC8:BP8"/>
    <mergeCell ref="M14:Q14"/>
    <mergeCell ref="S14:W14"/>
    <mergeCell ref="Y14:AH14"/>
    <mergeCell ref="AJ14:BP14"/>
    <mergeCell ref="BR14:CD14"/>
    <mergeCell ref="C15:CD15"/>
    <mergeCell ref="BQ8:CD8"/>
    <mergeCell ref="B9:CE9"/>
    <mergeCell ref="B10:CE10"/>
    <mergeCell ref="B11:CE11"/>
    <mergeCell ref="B12:B36"/>
    <mergeCell ref="C12:CD12"/>
    <mergeCell ref="CE12:CE36"/>
    <mergeCell ref="C13:CD13"/>
    <mergeCell ref="C14:F14"/>
    <mergeCell ref="H14:K14"/>
    <mergeCell ref="BB16:BP16"/>
    <mergeCell ref="BQ16:BQ25"/>
    <mergeCell ref="BR16:BV16"/>
    <mergeCell ref="BW16:BY16"/>
    <mergeCell ref="BZ16:CD16"/>
    <mergeCell ref="H17:K17"/>
    <mergeCell ref="M17:Q17"/>
    <mergeCell ref="S17:W17"/>
    <mergeCell ref="Y17:AH17"/>
    <mergeCell ref="AJ17:AX17"/>
    <mergeCell ref="S16:W16"/>
    <mergeCell ref="X16:X25"/>
    <mergeCell ref="Y16:AH16"/>
    <mergeCell ref="AI16:AI25"/>
    <mergeCell ref="AJ16:AX16"/>
    <mergeCell ref="AY16:BA16"/>
    <mergeCell ref="AY17:BA17"/>
    <mergeCell ref="H16:K16"/>
    <mergeCell ref="L16:L25"/>
    <mergeCell ref="M16:Q16"/>
    <mergeCell ref="R16:R25"/>
    <mergeCell ref="H19:K19"/>
    <mergeCell ref="M19:Q19"/>
    <mergeCell ref="S19:W19"/>
    <mergeCell ref="Y19:AH19"/>
    <mergeCell ref="AJ19:AX19"/>
    <mergeCell ref="AY19:BA19"/>
    <mergeCell ref="H21:K21"/>
    <mergeCell ref="M21:Q21"/>
    <mergeCell ref="S21:W21"/>
    <mergeCell ref="Y21:AH21"/>
    <mergeCell ref="AJ21:AX21"/>
    <mergeCell ref="AY21:BA21"/>
    <mergeCell ref="H23:K23"/>
    <mergeCell ref="M23:Q23"/>
    <mergeCell ref="S23:W23"/>
    <mergeCell ref="BB17:BP17"/>
    <mergeCell ref="BR17:BV17"/>
    <mergeCell ref="BW17:BY17"/>
    <mergeCell ref="BZ17:CD17"/>
    <mergeCell ref="H18:K18"/>
    <mergeCell ref="M18:Q18"/>
    <mergeCell ref="S18:W18"/>
    <mergeCell ref="Y18:AH18"/>
    <mergeCell ref="AJ18:AX18"/>
    <mergeCell ref="AY18:BA18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H20:K20"/>
    <mergeCell ref="M20:Q20"/>
    <mergeCell ref="S20:W20"/>
    <mergeCell ref="Y20:AH20"/>
    <mergeCell ref="AJ20:AX20"/>
    <mergeCell ref="AY20:BA20"/>
    <mergeCell ref="BB20:BP20"/>
    <mergeCell ref="BR20:BV20"/>
    <mergeCell ref="BW20:BY20"/>
    <mergeCell ref="BZ20:CD20"/>
    <mergeCell ref="BB21:BP21"/>
    <mergeCell ref="BR21:BV21"/>
    <mergeCell ref="BW21:BY21"/>
    <mergeCell ref="BZ21:CD21"/>
    <mergeCell ref="H22:K22"/>
    <mergeCell ref="M22:Q22"/>
    <mergeCell ref="S22:W22"/>
    <mergeCell ref="Y22:AH22"/>
    <mergeCell ref="AJ22:AX22"/>
    <mergeCell ref="AY22:BA22"/>
    <mergeCell ref="BB22:BP22"/>
    <mergeCell ref="BR22:BV22"/>
    <mergeCell ref="BW22:BY22"/>
    <mergeCell ref="BZ22:CD22"/>
    <mergeCell ref="Y23:AH23"/>
    <mergeCell ref="AJ23:AX23"/>
    <mergeCell ref="AY23:BA23"/>
    <mergeCell ref="BB23:BP23"/>
    <mergeCell ref="BR23:BV23"/>
    <mergeCell ref="BW23:BY23"/>
    <mergeCell ref="BZ23:CD23"/>
    <mergeCell ref="H24:K24"/>
    <mergeCell ref="M24:Q24"/>
    <mergeCell ref="S24:W24"/>
    <mergeCell ref="Y24:AH24"/>
    <mergeCell ref="AJ24:AX24"/>
    <mergeCell ref="AY24:BA24"/>
    <mergeCell ref="BB24:BP24"/>
    <mergeCell ref="BR24:BV24"/>
    <mergeCell ref="BW24:BY24"/>
    <mergeCell ref="BZ24:CD24"/>
    <mergeCell ref="H25:K25"/>
    <mergeCell ref="M25:Q25"/>
    <mergeCell ref="S25:W25"/>
    <mergeCell ref="Y25:AH25"/>
    <mergeCell ref="AJ25:AX25"/>
    <mergeCell ref="AY25:BA25"/>
    <mergeCell ref="BB25:BP25"/>
    <mergeCell ref="BR25:BV25"/>
    <mergeCell ref="BW25:BY25"/>
    <mergeCell ref="BZ25:CD25"/>
    <mergeCell ref="C26:CD26"/>
    <mergeCell ref="C27:F36"/>
    <mergeCell ref="G27:G36"/>
    <mergeCell ref="H27:K27"/>
    <mergeCell ref="L27:L36"/>
    <mergeCell ref="M27:Q27"/>
    <mergeCell ref="C16:F25"/>
    <mergeCell ref="G16:G25"/>
    <mergeCell ref="BR27:BV27"/>
    <mergeCell ref="BW27:BY27"/>
    <mergeCell ref="BZ27:CD27"/>
    <mergeCell ref="BB28:BP28"/>
    <mergeCell ref="BR28:BV28"/>
    <mergeCell ref="BW28:BY28"/>
    <mergeCell ref="BZ28:CD28"/>
    <mergeCell ref="R27:R36"/>
    <mergeCell ref="S27:W27"/>
    <mergeCell ref="X27:X36"/>
    <mergeCell ref="Y27:AH27"/>
    <mergeCell ref="AI27:AI36"/>
    <mergeCell ref="AJ27:AX27"/>
    <mergeCell ref="H28:K28"/>
    <mergeCell ref="M28:Q28"/>
    <mergeCell ref="S28:W28"/>
    <mergeCell ref="Y28:AH28"/>
    <mergeCell ref="AJ28:AX28"/>
    <mergeCell ref="AY28:BA28"/>
    <mergeCell ref="AY27:BA27"/>
    <mergeCell ref="BB27:BP27"/>
    <mergeCell ref="BQ27:BQ36"/>
    <mergeCell ref="BB29:BP29"/>
    <mergeCell ref="BR29:BV29"/>
    <mergeCell ref="BW29:BY29"/>
    <mergeCell ref="BZ29:CD29"/>
    <mergeCell ref="H30:K30"/>
    <mergeCell ref="M30:Q30"/>
    <mergeCell ref="S30:W30"/>
    <mergeCell ref="Y30:AH30"/>
    <mergeCell ref="AJ30:AX30"/>
    <mergeCell ref="AY30:BA30"/>
    <mergeCell ref="H29:K29"/>
    <mergeCell ref="M29:Q29"/>
    <mergeCell ref="S29:W29"/>
    <mergeCell ref="Y29:AH29"/>
    <mergeCell ref="AJ29:AX29"/>
    <mergeCell ref="AY29:BA29"/>
    <mergeCell ref="BB30:BP30"/>
    <mergeCell ref="BR30:BV30"/>
    <mergeCell ref="BW30:BY30"/>
    <mergeCell ref="BZ30:CD30"/>
    <mergeCell ref="BZ31:CD31"/>
    <mergeCell ref="H32:K32"/>
    <mergeCell ref="M32:Q32"/>
    <mergeCell ref="S32:W32"/>
    <mergeCell ref="Y32:AH32"/>
    <mergeCell ref="AJ32:AX32"/>
    <mergeCell ref="AY32:BA32"/>
    <mergeCell ref="BB32:BP32"/>
    <mergeCell ref="BR32:BV32"/>
    <mergeCell ref="BW32:BY32"/>
    <mergeCell ref="BZ32:CD32"/>
    <mergeCell ref="H31:K31"/>
    <mergeCell ref="M31:Q31"/>
    <mergeCell ref="S31:W31"/>
    <mergeCell ref="Y31:AH31"/>
    <mergeCell ref="AJ31:AX31"/>
    <mergeCell ref="AY31:BA31"/>
    <mergeCell ref="BB31:BP31"/>
    <mergeCell ref="BR31:BV31"/>
    <mergeCell ref="BW31:BY31"/>
    <mergeCell ref="BZ33:CD33"/>
    <mergeCell ref="H34:K34"/>
    <mergeCell ref="M34:Q34"/>
    <mergeCell ref="S34:W34"/>
    <mergeCell ref="Y34:AH34"/>
    <mergeCell ref="AJ34:AX34"/>
    <mergeCell ref="AY34:BA34"/>
    <mergeCell ref="BB34:BP34"/>
    <mergeCell ref="BR34:BV34"/>
    <mergeCell ref="BW34:BY34"/>
    <mergeCell ref="BZ34:CD34"/>
    <mergeCell ref="H33:K33"/>
    <mergeCell ref="M33:Q33"/>
    <mergeCell ref="S33:W33"/>
    <mergeCell ref="Y33:AH33"/>
    <mergeCell ref="AJ33:AX33"/>
    <mergeCell ref="AY33:BA33"/>
    <mergeCell ref="BB33:BP33"/>
    <mergeCell ref="BR33:BV33"/>
    <mergeCell ref="BW33:BY33"/>
    <mergeCell ref="BZ36:CD36"/>
    <mergeCell ref="B37:CE37"/>
    <mergeCell ref="B38:CE38"/>
    <mergeCell ref="BB35:BP35"/>
    <mergeCell ref="BR35:BV35"/>
    <mergeCell ref="BW35:BY35"/>
    <mergeCell ref="BZ35:CD35"/>
    <mergeCell ref="H36:K36"/>
    <mergeCell ref="M36:Q36"/>
    <mergeCell ref="S36:W36"/>
    <mergeCell ref="Y36:AH36"/>
    <mergeCell ref="AJ36:AX36"/>
    <mergeCell ref="AY36:BA36"/>
    <mergeCell ref="H35:K35"/>
    <mergeCell ref="M35:Q35"/>
    <mergeCell ref="S35:W35"/>
    <mergeCell ref="Y35:AH35"/>
    <mergeCell ref="AJ35:AX35"/>
    <mergeCell ref="AY35:BA35"/>
    <mergeCell ref="BB36:BP36"/>
    <mergeCell ref="BR36:BV36"/>
    <mergeCell ref="BW36:BY36"/>
    <mergeCell ref="AO45:BB45"/>
    <mergeCell ref="BC45:BG45"/>
    <mergeCell ref="BH45:BK45"/>
    <mergeCell ref="BL45:BP45"/>
    <mergeCell ref="B39:CE39"/>
    <mergeCell ref="B40:B47"/>
    <mergeCell ref="C40:CD40"/>
    <mergeCell ref="CE40:CE47"/>
    <mergeCell ref="C41:CD41"/>
    <mergeCell ref="C42:L42"/>
    <mergeCell ref="M42:Z42"/>
    <mergeCell ref="AA42:AN42"/>
    <mergeCell ref="AO42:BB42"/>
    <mergeCell ref="BC42:BP42"/>
    <mergeCell ref="BQ42:CD42"/>
    <mergeCell ref="C43:L43"/>
    <mergeCell ref="M43:Z43"/>
    <mergeCell ref="AA43:AE43"/>
    <mergeCell ref="AF43:AI43"/>
    <mergeCell ref="AJ43:AN43"/>
    <mergeCell ref="AO43:AS43"/>
    <mergeCell ref="AT43:AW43"/>
    <mergeCell ref="AX43:BB43"/>
    <mergeCell ref="BC43:BG43"/>
    <mergeCell ref="AO44:AS44"/>
    <mergeCell ref="AT44:AW44"/>
    <mergeCell ref="BZ43:CD43"/>
    <mergeCell ref="C44:L44"/>
    <mergeCell ref="M44:Q44"/>
    <mergeCell ref="R44:U44"/>
    <mergeCell ref="V44:Z44"/>
    <mergeCell ref="AA44:AN44"/>
    <mergeCell ref="BQ44:BU44"/>
    <mergeCell ref="BV44:BY44"/>
    <mergeCell ref="BZ44:CD44"/>
    <mergeCell ref="AX44:BB44"/>
    <mergeCell ref="BC44:BG44"/>
    <mergeCell ref="BH44:BK44"/>
    <mergeCell ref="BL44:BP44"/>
    <mergeCell ref="BH43:BK43"/>
    <mergeCell ref="BL43:BP43"/>
    <mergeCell ref="BQ43:BU43"/>
    <mergeCell ref="BV43:BY43"/>
    <mergeCell ref="BQ45:BU45"/>
    <mergeCell ref="BV45:BY45"/>
    <mergeCell ref="AX46:BB46"/>
    <mergeCell ref="BC46:BP46"/>
    <mergeCell ref="BQ46:BU46"/>
    <mergeCell ref="BV46:BY46"/>
    <mergeCell ref="BZ46:CD46"/>
    <mergeCell ref="C45:L45"/>
    <mergeCell ref="M45:Q45"/>
    <mergeCell ref="R45:U45"/>
    <mergeCell ref="C46:L46"/>
    <mergeCell ref="M46:Q46"/>
    <mergeCell ref="R46:U46"/>
    <mergeCell ref="V46:Z46"/>
    <mergeCell ref="AA46:AE46"/>
    <mergeCell ref="AF46:AI46"/>
    <mergeCell ref="AJ46:AN46"/>
    <mergeCell ref="AO46:AS46"/>
    <mergeCell ref="AT46:AW46"/>
    <mergeCell ref="V45:Z45"/>
    <mergeCell ref="AA45:AE45"/>
    <mergeCell ref="AF45:AI45"/>
    <mergeCell ref="AJ45:AN45"/>
    <mergeCell ref="BZ45:CD45"/>
    <mergeCell ref="C47:L47"/>
    <mergeCell ref="M47:Q47"/>
    <mergeCell ref="R47:U47"/>
    <mergeCell ref="V47:Z47"/>
    <mergeCell ref="AA47:AE47"/>
    <mergeCell ref="BH47:BK47"/>
    <mergeCell ref="BL47:BP47"/>
    <mergeCell ref="BQ47:CD47"/>
    <mergeCell ref="B48:CE48"/>
    <mergeCell ref="B49:CE49"/>
    <mergeCell ref="B50:CE50"/>
    <mergeCell ref="AF47:AI47"/>
    <mergeCell ref="AJ47:AN47"/>
    <mergeCell ref="AO47:AS47"/>
    <mergeCell ref="AT47:AW47"/>
    <mergeCell ref="AX47:BB47"/>
    <mergeCell ref="BC47:BG47"/>
    <mergeCell ref="C54:G54"/>
    <mergeCell ref="H54:S54"/>
    <mergeCell ref="T54:Y54"/>
    <mergeCell ref="Z54:AJ54"/>
    <mergeCell ref="AK54:AU54"/>
    <mergeCell ref="AV54:BF54"/>
    <mergeCell ref="B51:B58"/>
    <mergeCell ref="C51:CD51"/>
    <mergeCell ref="CE51:CE58"/>
    <mergeCell ref="C52:CD52"/>
    <mergeCell ref="C53:G53"/>
    <mergeCell ref="H53:S53"/>
    <mergeCell ref="T53:Y53"/>
    <mergeCell ref="Z53:AJ53"/>
    <mergeCell ref="AK53:AU53"/>
    <mergeCell ref="AV53:BF53"/>
    <mergeCell ref="BG54:BK54"/>
    <mergeCell ref="BL54:BM54"/>
    <mergeCell ref="BN54:BR54"/>
    <mergeCell ref="BS54:BW54"/>
    <mergeCell ref="BX54:CA54"/>
    <mergeCell ref="CB54:CD54"/>
    <mergeCell ref="BG53:BR53"/>
    <mergeCell ref="BS53:BW53"/>
    <mergeCell ref="BX53:CA53"/>
    <mergeCell ref="CB53:CD53"/>
    <mergeCell ref="BG55:BK55"/>
    <mergeCell ref="BL55:BM55"/>
    <mergeCell ref="BN55:BR55"/>
    <mergeCell ref="BS55:BW55"/>
    <mergeCell ref="BX55:CA55"/>
    <mergeCell ref="CB55:CD55"/>
    <mergeCell ref="C55:G55"/>
    <mergeCell ref="H55:S55"/>
    <mergeCell ref="T55:Y55"/>
    <mergeCell ref="Z55:AJ55"/>
    <mergeCell ref="AK55:AU55"/>
    <mergeCell ref="AV55:BF55"/>
    <mergeCell ref="BG56:BK56"/>
    <mergeCell ref="BL56:BM56"/>
    <mergeCell ref="BN56:BR56"/>
    <mergeCell ref="BS56:BW56"/>
    <mergeCell ref="BX56:CA56"/>
    <mergeCell ref="CB56:CD56"/>
    <mergeCell ref="C56:G56"/>
    <mergeCell ref="H56:S56"/>
    <mergeCell ref="T56:Y56"/>
    <mergeCell ref="Z56:AJ56"/>
    <mergeCell ref="AK56:AU56"/>
    <mergeCell ref="AV56:BF56"/>
    <mergeCell ref="BG57:BK57"/>
    <mergeCell ref="BL57:BM57"/>
    <mergeCell ref="BN57:BR57"/>
    <mergeCell ref="BS57:BW57"/>
    <mergeCell ref="BX57:CA57"/>
    <mergeCell ref="CB57:CD57"/>
    <mergeCell ref="C57:G57"/>
    <mergeCell ref="H57:S57"/>
    <mergeCell ref="T57:Y57"/>
    <mergeCell ref="Z57:AJ57"/>
    <mergeCell ref="AK57:AU57"/>
    <mergeCell ref="AV57:BF57"/>
    <mergeCell ref="BG58:BK58"/>
    <mergeCell ref="BL58:BM58"/>
    <mergeCell ref="BN58:BR58"/>
    <mergeCell ref="BS58:BW58"/>
    <mergeCell ref="BX58:CA58"/>
    <mergeCell ref="CB58:CD58"/>
    <mergeCell ref="C58:G58"/>
    <mergeCell ref="H58:S58"/>
    <mergeCell ref="T58:Y58"/>
    <mergeCell ref="Z58:AJ58"/>
    <mergeCell ref="AK58:AU58"/>
    <mergeCell ref="AV58:BF58"/>
    <mergeCell ref="Z64:AJ64"/>
    <mergeCell ref="AK64:AU64"/>
    <mergeCell ref="AV64:BF64"/>
    <mergeCell ref="BG64:BR64"/>
    <mergeCell ref="BS64:BW64"/>
    <mergeCell ref="BX64:CD64"/>
    <mergeCell ref="B59:CE59"/>
    <mergeCell ref="B60:CE60"/>
    <mergeCell ref="B61:CE61"/>
    <mergeCell ref="B62:B69"/>
    <mergeCell ref="C62:CD62"/>
    <mergeCell ref="CE62:CE69"/>
    <mergeCell ref="C63:CD63"/>
    <mergeCell ref="C64:G64"/>
    <mergeCell ref="H64:S64"/>
    <mergeCell ref="T64:Y64"/>
    <mergeCell ref="C66:G66"/>
    <mergeCell ref="H66:S66"/>
    <mergeCell ref="T66:Y66"/>
    <mergeCell ref="Z66:AJ66"/>
    <mergeCell ref="AK66:AU66"/>
    <mergeCell ref="C65:G65"/>
    <mergeCell ref="H65:S65"/>
    <mergeCell ref="T65:Y65"/>
    <mergeCell ref="Z65:AJ65"/>
    <mergeCell ref="AK65:AU65"/>
    <mergeCell ref="AV66:BF66"/>
    <mergeCell ref="BG66:BK66"/>
    <mergeCell ref="BL66:BM66"/>
    <mergeCell ref="BN66:BR66"/>
    <mergeCell ref="BS66:BW66"/>
    <mergeCell ref="BX66:CD66"/>
    <mergeCell ref="BG65:BK65"/>
    <mergeCell ref="BL65:BM65"/>
    <mergeCell ref="BN65:BR65"/>
    <mergeCell ref="BS65:BW65"/>
    <mergeCell ref="BX65:CD65"/>
    <mergeCell ref="AV65:BF65"/>
    <mergeCell ref="C68:G68"/>
    <mergeCell ref="H68:S68"/>
    <mergeCell ref="T68:Y68"/>
    <mergeCell ref="Z68:AJ68"/>
    <mergeCell ref="AK68:AU68"/>
    <mergeCell ref="C67:G67"/>
    <mergeCell ref="H67:S67"/>
    <mergeCell ref="T67:Y67"/>
    <mergeCell ref="Z67:AJ67"/>
    <mergeCell ref="AK67:AU67"/>
    <mergeCell ref="AV68:BF68"/>
    <mergeCell ref="BG68:BK68"/>
    <mergeCell ref="BL68:BM68"/>
    <mergeCell ref="BN68:BR68"/>
    <mergeCell ref="BS68:BW68"/>
    <mergeCell ref="BX68:CD68"/>
    <mergeCell ref="BG67:BK67"/>
    <mergeCell ref="BL67:BM67"/>
    <mergeCell ref="BN67:BR67"/>
    <mergeCell ref="BS67:BW67"/>
    <mergeCell ref="BX67:CD67"/>
    <mergeCell ref="AV67:BF67"/>
    <mergeCell ref="A71:CJ71"/>
    <mergeCell ref="BG69:BK69"/>
    <mergeCell ref="BL69:BM69"/>
    <mergeCell ref="BN69:BR69"/>
    <mergeCell ref="BS69:BW69"/>
    <mergeCell ref="BX69:CD69"/>
    <mergeCell ref="B70:CE70"/>
    <mergeCell ref="C69:G69"/>
    <mergeCell ref="H69:S69"/>
    <mergeCell ref="T69:Y69"/>
    <mergeCell ref="Z69:AJ69"/>
    <mergeCell ref="AK69:AU69"/>
    <mergeCell ref="AV69:BF6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CJ60"/>
  <sheetViews>
    <sheetView showGridLines="0" showRowColHeaders="0" workbookViewId="0">
      <selection activeCell="B2" sqref="B2:CE2"/>
    </sheetView>
  </sheetViews>
  <sheetFormatPr baseColWidth="10" defaultColWidth="1.42578125" defaultRowHeight="11.25" x14ac:dyDescent="0.25"/>
  <cols>
    <col min="1" max="83" width="1.42578125" style="8"/>
    <col min="84" max="87" width="1.42578125" style="8" hidden="1" customWidth="1"/>
    <col min="88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9"/>
      <c r="B2" s="121" t="s">
        <v>44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6"/>
      <c r="CG2" s="6"/>
      <c r="CH2" s="6"/>
      <c r="CI2" s="6"/>
      <c r="CJ2" s="116"/>
    </row>
    <row r="3" spans="1:88" x14ac:dyDescent="0.25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J3" s="116"/>
    </row>
    <row r="4" spans="1:88" ht="7.5" customHeight="1" x14ac:dyDescent="0.25">
      <c r="A4" s="19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J4" s="116"/>
    </row>
    <row r="5" spans="1:88" s="2" customFormat="1" ht="15" customHeight="1" x14ac:dyDescent="0.25">
      <c r="A5" s="19"/>
      <c r="B5" s="115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16"/>
      <c r="CF5" s="4"/>
      <c r="CG5" s="4"/>
      <c r="CH5" s="4"/>
      <c r="CI5" s="4"/>
      <c r="CJ5" s="116"/>
    </row>
    <row r="6" spans="1:88" ht="7.5" customHeight="1" x14ac:dyDescent="0.25">
      <c r="A6" s="19"/>
      <c r="B6" s="11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16"/>
      <c r="CJ6" s="116"/>
    </row>
    <row r="7" spans="1:88" s="9" customFormat="1" ht="11.25" customHeight="1" x14ac:dyDescent="0.25">
      <c r="A7" s="19"/>
      <c r="B7" s="115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79" t="s">
        <v>103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4" t="s">
        <v>104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 t="s">
        <v>105</v>
      </c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70" t="s">
        <v>106</v>
      </c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16"/>
      <c r="CJ7" s="116"/>
    </row>
    <row r="8" spans="1:88" ht="11.25" customHeight="1" x14ac:dyDescent="0.25">
      <c r="A8" s="19"/>
      <c r="B8" s="115"/>
      <c r="C8" s="132" t="str">
        <f>" Name"</f>
        <v xml:space="preserve"> Name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75" t="s">
        <v>67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7" t="s">
        <v>28</v>
      </c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 t="s">
        <v>29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6" t="s">
        <v>69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8"/>
      <c r="CE8" s="116"/>
      <c r="CJ8" s="116"/>
    </row>
    <row r="9" spans="1:88" ht="7.5" customHeight="1" x14ac:dyDescent="0.25">
      <c r="A9" s="19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J9" s="116"/>
    </row>
    <row r="10" spans="1:88" x14ac:dyDescent="0.25">
      <c r="A10" s="1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J10" s="116"/>
    </row>
    <row r="11" spans="1:88" ht="7.5" customHeight="1" x14ac:dyDescent="0.25">
      <c r="A11" s="19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J11" s="116"/>
    </row>
    <row r="12" spans="1:88" s="1" customFormat="1" ht="15" customHeight="1" x14ac:dyDescent="0.25">
      <c r="A12" s="19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6"/>
      <c r="CG12" s="16"/>
      <c r="CH12" s="16"/>
      <c r="CI12" s="16"/>
      <c r="CJ12" s="116"/>
    </row>
    <row r="13" spans="1:88" s="1" customFormat="1" ht="7.5" customHeight="1" x14ac:dyDescent="0.25">
      <c r="A13" s="19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16"/>
      <c r="CG13" s="16"/>
      <c r="CH13" s="16"/>
      <c r="CI13" s="16"/>
      <c r="CJ13" s="116"/>
    </row>
    <row r="14" spans="1:88" s="3" customFormat="1" ht="11.25" customHeight="1" x14ac:dyDescent="0.25">
      <c r="A14" s="19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16"/>
    </row>
    <row r="15" spans="1:88" s="1" customFormat="1" ht="7.5" customHeight="1" x14ac:dyDescent="0.25">
      <c r="A15" s="19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6"/>
      <c r="CG15" s="16"/>
      <c r="CH15" s="16"/>
      <c r="CI15" s="16"/>
      <c r="CJ15" s="116"/>
    </row>
    <row r="16" spans="1:88" s="1" customFormat="1" ht="11.25" customHeight="1" x14ac:dyDescent="0.25">
      <c r="A16" s="19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45</v>
      </c>
      <c r="N16" s="154"/>
      <c r="O16" s="154"/>
      <c r="P16" s="154"/>
      <c r="Q16" s="155"/>
      <c r="R16" s="191"/>
      <c r="S16" s="158">
        <v>0.83333333333333337</v>
      </c>
      <c r="T16" s="154"/>
      <c r="U16" s="154"/>
      <c r="V16" s="154"/>
      <c r="W16" s="155"/>
      <c r="X16" s="191"/>
      <c r="Y16" s="153" t="s">
        <v>27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$O$8 &amp; " "</f>
        <v xml:space="preserve">Schmiddi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$AF$8</f>
        <v xml:space="preserve"> Patrick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0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1</v>
      </c>
      <c r="CA16" s="154"/>
      <c r="CB16" s="154"/>
      <c r="CC16" s="154"/>
      <c r="CD16" s="155"/>
      <c r="CE16" s="116"/>
      <c r="CF16" s="16">
        <f>IF(AND(ISNUMBER(BR16),ISNUMBER(BZ16)),1,0)</f>
        <v>1</v>
      </c>
      <c r="CG16" s="16">
        <f>IF(OR(ISBLANK(BR16),ISBLANK(BZ16)),0,IF(BR16&gt;BZ16,1,0))</f>
        <v>0</v>
      </c>
      <c r="CH16" s="16">
        <f>IF(OR(ISBLANK(BR16),ISBLANK(BZ16)),0,IF(BR16=BZ16,1,0))</f>
        <v>0</v>
      </c>
      <c r="CI16" s="16">
        <f>IF(OR(ISBLANK(BR16),ISBLANK(BZ16)),0,IF(BR16&lt;BZ16,1,0))</f>
        <v>1</v>
      </c>
      <c r="CJ16" s="116"/>
    </row>
    <row r="17" spans="1:88" s="1" customFormat="1" ht="11.25" customHeight="1" x14ac:dyDescent="0.25">
      <c r="A17" s="19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17.12.</v>
      </c>
      <c r="N17" s="80"/>
      <c r="O17" s="80"/>
      <c r="P17" s="80"/>
      <c r="Q17" s="81"/>
      <c r="R17" s="191"/>
      <c r="S17" s="161">
        <f>S16+$C$14</f>
        <v>0.84166666666666667</v>
      </c>
      <c r="T17" s="212"/>
      <c r="U17" s="212"/>
      <c r="V17" s="212"/>
      <c r="W17" s="213"/>
      <c r="X17" s="191"/>
      <c r="Y17" s="79" t="str">
        <f>$Y$16</f>
        <v>Fernseher</v>
      </c>
      <c r="Z17" s="80"/>
      <c r="AA17" s="80"/>
      <c r="AB17" s="80"/>
      <c r="AC17" s="80"/>
      <c r="AD17" s="80"/>
      <c r="AE17" s="80"/>
      <c r="AF17" s="80"/>
      <c r="AG17" s="80"/>
      <c r="AH17" s="81"/>
      <c r="AI17" s="191"/>
      <c r="AJ17" s="159" t="str">
        <f>$AW$8 &amp; " "</f>
        <v xml:space="preserve">Markus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1" t="s">
        <v>2</v>
      </c>
      <c r="AZ17" s="190"/>
      <c r="BA17" s="79"/>
      <c r="BB17" s="157" t="str">
        <f>" " &amp; $BN$8</f>
        <v xml:space="preserve"> Ratze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0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0</v>
      </c>
      <c r="CA17" s="154"/>
      <c r="CB17" s="154"/>
      <c r="CC17" s="154"/>
      <c r="CD17" s="155"/>
      <c r="CE17" s="116"/>
      <c r="CF17" s="16">
        <f t="shared" ref="CF17:CF21" si="0">IF(AND(ISNUMBER(BR17),ISNUMBER(BZ17)),1,0)</f>
        <v>1</v>
      </c>
      <c r="CG17" s="16">
        <f t="shared" ref="CG17:CG21" si="1">IF(OR(ISBLANK(BR17),ISBLANK(BZ17)),0,IF(BR17&gt;BZ17,1,0))</f>
        <v>0</v>
      </c>
      <c r="CH17" s="16">
        <f t="shared" ref="CH17:CH21" si="2">IF(OR(ISBLANK(BR17),ISBLANK(BZ17)),0,IF(BR17=BZ17,1,0))</f>
        <v>1</v>
      </c>
      <c r="CI17" s="16">
        <f t="shared" ref="CI17:CI21" si="3">IF(OR(ISBLANK(BR17),ISBLANK(BZ17)),0,IF(BR17&lt;BZ17,1,0))</f>
        <v>0</v>
      </c>
      <c r="CJ17" s="116"/>
    </row>
    <row r="18" spans="1:88" s="1" customFormat="1" ht="11.25" customHeight="1" x14ac:dyDescent="0.25">
      <c r="A18" s="19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1" si="4">$M$16</f>
        <v>17.12.</v>
      </c>
      <c r="N18" s="80"/>
      <c r="O18" s="80"/>
      <c r="P18" s="80"/>
      <c r="Q18" s="81"/>
      <c r="R18" s="191"/>
      <c r="S18" s="161">
        <f>S17+$C$14</f>
        <v>0.85</v>
      </c>
      <c r="T18" s="212"/>
      <c r="U18" s="212"/>
      <c r="V18" s="212"/>
      <c r="W18" s="213"/>
      <c r="X18" s="191"/>
      <c r="Y18" s="79" t="str">
        <f>$Y$16</f>
        <v>Fernseher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$O$8 &amp; " "</f>
        <v xml:space="preserve">Schmiddi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$AW$8</f>
        <v xml:space="preserve"> Markus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0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0</v>
      </c>
      <c r="CA18" s="154"/>
      <c r="CB18" s="154"/>
      <c r="CC18" s="154"/>
      <c r="CD18" s="155"/>
      <c r="CE18" s="116"/>
      <c r="CF18" s="16">
        <f t="shared" si="0"/>
        <v>1</v>
      </c>
      <c r="CG18" s="16">
        <f t="shared" si="1"/>
        <v>0</v>
      </c>
      <c r="CH18" s="16">
        <f t="shared" si="2"/>
        <v>1</v>
      </c>
      <c r="CI18" s="16">
        <f t="shared" si="3"/>
        <v>0</v>
      </c>
      <c r="CJ18" s="116"/>
    </row>
    <row r="19" spans="1:88" s="1" customFormat="1" ht="11.25" customHeight="1" x14ac:dyDescent="0.25">
      <c r="A19" s="19"/>
      <c r="B19" s="115"/>
      <c r="C19" s="145"/>
      <c r="D19" s="146"/>
      <c r="E19" s="146"/>
      <c r="F19" s="147"/>
      <c r="G19" s="192"/>
      <c r="H19" s="79">
        <f>H18+1</f>
        <v>4</v>
      </c>
      <c r="I19" s="80"/>
      <c r="J19" s="80"/>
      <c r="K19" s="81"/>
      <c r="L19" s="191"/>
      <c r="M19" s="79" t="str">
        <f t="shared" si="4"/>
        <v>17.12.</v>
      </c>
      <c r="N19" s="80"/>
      <c r="O19" s="80"/>
      <c r="P19" s="80"/>
      <c r="Q19" s="81"/>
      <c r="R19" s="191"/>
      <c r="S19" s="161">
        <f>S18+$C$14</f>
        <v>0.85833333333333328</v>
      </c>
      <c r="T19" s="212"/>
      <c r="U19" s="212"/>
      <c r="V19" s="212"/>
      <c r="W19" s="213"/>
      <c r="X19" s="191"/>
      <c r="Y19" s="79" t="str">
        <f>$Y$16</f>
        <v>Fernseher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59" t="str">
        <f>$AF$8 &amp; " "</f>
        <v xml:space="preserve">Patrick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1" t="s">
        <v>2</v>
      </c>
      <c r="AZ19" s="190"/>
      <c r="BA19" s="79"/>
      <c r="BB19" s="157" t="str">
        <f>" " &amp; $BN$8</f>
        <v xml:space="preserve"> Ratze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1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1</v>
      </c>
      <c r="CA19" s="154"/>
      <c r="CB19" s="154"/>
      <c r="CC19" s="154"/>
      <c r="CD19" s="155"/>
      <c r="CE19" s="116"/>
      <c r="CF19" s="16">
        <f t="shared" si="0"/>
        <v>1</v>
      </c>
      <c r="CG19" s="16">
        <f t="shared" si="1"/>
        <v>0</v>
      </c>
      <c r="CH19" s="16">
        <f t="shared" si="2"/>
        <v>1</v>
      </c>
      <c r="CI19" s="16">
        <f t="shared" si="3"/>
        <v>0</v>
      </c>
      <c r="CJ19" s="116"/>
    </row>
    <row r="20" spans="1:88" s="1" customFormat="1" ht="11.25" customHeight="1" x14ac:dyDescent="0.25">
      <c r="A20" s="19"/>
      <c r="B20" s="115"/>
      <c r="C20" s="145"/>
      <c r="D20" s="146"/>
      <c r="E20" s="146"/>
      <c r="F20" s="147"/>
      <c r="G20" s="192"/>
      <c r="H20" s="79">
        <f>H19+1</f>
        <v>5</v>
      </c>
      <c r="I20" s="80"/>
      <c r="J20" s="80"/>
      <c r="K20" s="81"/>
      <c r="L20" s="191"/>
      <c r="M20" s="79" t="str">
        <f t="shared" si="4"/>
        <v>17.12.</v>
      </c>
      <c r="N20" s="80"/>
      <c r="O20" s="80"/>
      <c r="P20" s="80"/>
      <c r="Q20" s="81"/>
      <c r="R20" s="191"/>
      <c r="S20" s="161">
        <f>S19+$C$14</f>
        <v>0.86666666666666659</v>
      </c>
      <c r="T20" s="212"/>
      <c r="U20" s="212"/>
      <c r="V20" s="212"/>
      <c r="W20" s="213"/>
      <c r="X20" s="191"/>
      <c r="Y20" s="79" t="str">
        <f>$Y$16</f>
        <v>Fernseher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59" t="str">
        <f>$BN$8 &amp; " "</f>
        <v xml:space="preserve">Ratze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1" t="s">
        <v>2</v>
      </c>
      <c r="AZ20" s="190"/>
      <c r="BA20" s="79"/>
      <c r="BB20" s="156" t="str">
        <f>" " &amp; $O$8</f>
        <v xml:space="preserve"> Schmiddi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91"/>
      <c r="BR20" s="153">
        <v>3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2</v>
      </c>
      <c r="CA20" s="154"/>
      <c r="CB20" s="154"/>
      <c r="CC20" s="154"/>
      <c r="CD20" s="155"/>
      <c r="CE20" s="116"/>
      <c r="CF20" s="16">
        <f t="shared" si="0"/>
        <v>1</v>
      </c>
      <c r="CG20" s="16">
        <f t="shared" si="1"/>
        <v>1</v>
      </c>
      <c r="CH20" s="16">
        <f t="shared" si="2"/>
        <v>0</v>
      </c>
      <c r="CI20" s="16">
        <f t="shared" si="3"/>
        <v>0</v>
      </c>
      <c r="CJ20" s="116"/>
    </row>
    <row r="21" spans="1:88" s="1" customFormat="1" ht="11.25" customHeight="1" x14ac:dyDescent="0.25">
      <c r="A21" s="19"/>
      <c r="B21" s="115"/>
      <c r="C21" s="148"/>
      <c r="D21" s="149"/>
      <c r="E21" s="149"/>
      <c r="F21" s="150"/>
      <c r="G21" s="192"/>
      <c r="H21" s="79">
        <f>H20+1</f>
        <v>6</v>
      </c>
      <c r="I21" s="80"/>
      <c r="J21" s="80"/>
      <c r="K21" s="81"/>
      <c r="L21" s="191"/>
      <c r="M21" s="79" t="str">
        <f t="shared" si="4"/>
        <v>17.12.</v>
      </c>
      <c r="N21" s="80"/>
      <c r="O21" s="80"/>
      <c r="P21" s="80"/>
      <c r="Q21" s="81"/>
      <c r="R21" s="191"/>
      <c r="S21" s="161">
        <f>S20+$C$14</f>
        <v>0.87499999999999989</v>
      </c>
      <c r="T21" s="212"/>
      <c r="U21" s="212"/>
      <c r="V21" s="212"/>
      <c r="W21" s="213"/>
      <c r="X21" s="191"/>
      <c r="Y21" s="79" t="str">
        <f>$Y$16</f>
        <v>Fernseher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59" t="str">
        <f>$AF$8 &amp; " "</f>
        <v xml:space="preserve">Patrick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1" t="s">
        <v>2</v>
      </c>
      <c r="AZ21" s="190"/>
      <c r="BA21" s="79"/>
      <c r="BB21" s="157" t="str">
        <f>" " &amp; $AW$8</f>
        <v xml:space="preserve"> Markus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1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2</v>
      </c>
      <c r="CA21" s="154"/>
      <c r="CB21" s="154"/>
      <c r="CC21" s="154"/>
      <c r="CD21" s="155"/>
      <c r="CE21" s="116"/>
      <c r="CF21" s="16">
        <f t="shared" si="0"/>
        <v>1</v>
      </c>
      <c r="CG21" s="16">
        <f t="shared" si="1"/>
        <v>0</v>
      </c>
      <c r="CH21" s="16">
        <f t="shared" si="2"/>
        <v>0</v>
      </c>
      <c r="CI21" s="16">
        <f t="shared" si="3"/>
        <v>1</v>
      </c>
      <c r="CJ21" s="116"/>
    </row>
    <row r="22" spans="1:88" s="1" customFormat="1" ht="7.5" customHeight="1" x14ac:dyDescent="0.25">
      <c r="A22" s="19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16"/>
      <c r="CF22" s="16"/>
      <c r="CG22" s="16"/>
      <c r="CH22" s="16"/>
      <c r="CI22" s="16"/>
      <c r="CJ22" s="116"/>
    </row>
    <row r="23" spans="1:88" s="1" customFormat="1" ht="11.25" customHeight="1" x14ac:dyDescent="0.25">
      <c r="A23" s="19"/>
      <c r="B23" s="115"/>
      <c r="C23" s="142" t="s">
        <v>11</v>
      </c>
      <c r="D23" s="143"/>
      <c r="E23" s="143"/>
      <c r="F23" s="144"/>
      <c r="G23" s="192"/>
      <c r="H23" s="79">
        <f>H21+1</f>
        <v>7</v>
      </c>
      <c r="I23" s="80"/>
      <c r="J23" s="80"/>
      <c r="K23" s="81"/>
      <c r="L23" s="191"/>
      <c r="M23" s="79" t="str">
        <f t="shared" ref="M23:M28" si="5">$M$16</f>
        <v>17.12.</v>
      </c>
      <c r="N23" s="80"/>
      <c r="O23" s="80"/>
      <c r="P23" s="80"/>
      <c r="Q23" s="81"/>
      <c r="R23" s="191"/>
      <c r="S23" s="161">
        <f>S21+$C$14</f>
        <v>0.88333333333333319</v>
      </c>
      <c r="T23" s="80"/>
      <c r="U23" s="80"/>
      <c r="V23" s="80"/>
      <c r="W23" s="81"/>
      <c r="X23" s="191"/>
      <c r="Y23" s="79" t="str">
        <f t="shared" ref="Y23:Y28" si="6">$Y$16</f>
        <v>Fernseher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59" t="str">
        <f>$AF$8 &amp; " "</f>
        <v xml:space="preserve">Patrick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1" t="s">
        <v>2</v>
      </c>
      <c r="AZ23" s="190"/>
      <c r="BA23" s="79"/>
      <c r="BB23" s="156" t="str">
        <f>" " &amp; $O$8</f>
        <v xml:space="preserve"> Schmiddi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91"/>
      <c r="BR23" s="153">
        <v>0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2</v>
      </c>
      <c r="CA23" s="154"/>
      <c r="CB23" s="154"/>
      <c r="CC23" s="154"/>
      <c r="CD23" s="155"/>
      <c r="CE23" s="116"/>
      <c r="CF23" s="16">
        <f t="shared" ref="CF23:CF28" si="7">IF(AND(ISNUMBER(BR23),ISNUMBER(BZ23)),1,0)</f>
        <v>1</v>
      </c>
      <c r="CG23" s="16">
        <f t="shared" ref="CG23:CG28" si="8">IF(OR(ISBLANK(BR23),ISBLANK(BZ23)),0,IF(BR23&gt;BZ23,1,0))</f>
        <v>0</v>
      </c>
      <c r="CH23" s="16">
        <f t="shared" ref="CH23:CH28" si="9">IF(OR(ISBLANK(BR23),ISBLANK(BZ23)),0,IF(BR23=BZ23,1,0))</f>
        <v>0</v>
      </c>
      <c r="CI23" s="16">
        <f t="shared" ref="CI23:CI28" si="10">IF(OR(ISBLANK(BR23),ISBLANK(BZ23)),0,IF(BR23&lt;BZ23,1,0))</f>
        <v>1</v>
      </c>
      <c r="CJ23" s="116"/>
    </row>
    <row r="24" spans="1:88" s="1" customFormat="1" ht="11.25" customHeight="1" x14ac:dyDescent="0.25">
      <c r="A24" s="19"/>
      <c r="B24" s="115"/>
      <c r="C24" s="145"/>
      <c r="D24" s="146"/>
      <c r="E24" s="146"/>
      <c r="F24" s="147"/>
      <c r="G24" s="192"/>
      <c r="H24" s="79">
        <f>H23+1</f>
        <v>8</v>
      </c>
      <c r="I24" s="80"/>
      <c r="J24" s="80"/>
      <c r="K24" s="81"/>
      <c r="L24" s="191"/>
      <c r="M24" s="79" t="str">
        <f t="shared" si="5"/>
        <v>17.12.</v>
      </c>
      <c r="N24" s="80"/>
      <c r="O24" s="80"/>
      <c r="P24" s="80"/>
      <c r="Q24" s="81"/>
      <c r="R24" s="191"/>
      <c r="S24" s="161">
        <f>S23+$C$14</f>
        <v>0.8916666666666665</v>
      </c>
      <c r="T24" s="212"/>
      <c r="U24" s="212"/>
      <c r="V24" s="212"/>
      <c r="W24" s="213"/>
      <c r="X24" s="191"/>
      <c r="Y24" s="79" t="str">
        <f t="shared" si="6"/>
        <v>Fernseher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59" t="str">
        <f>$BN$8 &amp; " "</f>
        <v xml:space="preserve">Ratze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1" t="s">
        <v>2</v>
      </c>
      <c r="AZ24" s="190"/>
      <c r="BA24" s="79"/>
      <c r="BB24" s="157" t="str">
        <f>" " &amp; $AW$8</f>
        <v xml:space="preserve"> Markus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1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2</v>
      </c>
      <c r="CA24" s="154"/>
      <c r="CB24" s="154"/>
      <c r="CC24" s="154"/>
      <c r="CD24" s="155"/>
      <c r="CE24" s="116"/>
      <c r="CF24" s="16">
        <f t="shared" si="7"/>
        <v>1</v>
      </c>
      <c r="CG24" s="16">
        <f t="shared" si="8"/>
        <v>0</v>
      </c>
      <c r="CH24" s="16">
        <f t="shared" si="9"/>
        <v>0</v>
      </c>
      <c r="CI24" s="16">
        <f t="shared" si="10"/>
        <v>1</v>
      </c>
      <c r="CJ24" s="116"/>
    </row>
    <row r="25" spans="1:88" s="1" customFormat="1" ht="11.25" customHeight="1" x14ac:dyDescent="0.25">
      <c r="A25" s="19"/>
      <c r="B25" s="115"/>
      <c r="C25" s="145"/>
      <c r="D25" s="146"/>
      <c r="E25" s="146"/>
      <c r="F25" s="147"/>
      <c r="G25" s="192"/>
      <c r="H25" s="79">
        <f>H24+1</f>
        <v>9</v>
      </c>
      <c r="I25" s="80"/>
      <c r="J25" s="80"/>
      <c r="K25" s="81"/>
      <c r="L25" s="191"/>
      <c r="M25" s="79" t="str">
        <f t="shared" si="5"/>
        <v>17.12.</v>
      </c>
      <c r="N25" s="80"/>
      <c r="O25" s="80"/>
      <c r="P25" s="80"/>
      <c r="Q25" s="81"/>
      <c r="R25" s="191"/>
      <c r="S25" s="161">
        <f>S24+$C$14</f>
        <v>0.8999999999999998</v>
      </c>
      <c r="T25" s="212"/>
      <c r="U25" s="212"/>
      <c r="V25" s="212"/>
      <c r="W25" s="213"/>
      <c r="X25" s="191"/>
      <c r="Y25" s="79" t="str">
        <f t="shared" si="6"/>
        <v>Fernseher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59" t="str">
        <f>$AW$8 &amp; " "</f>
        <v xml:space="preserve">Markus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1" t="s">
        <v>2</v>
      </c>
      <c r="AZ25" s="190"/>
      <c r="BA25" s="79"/>
      <c r="BB25" s="156" t="str">
        <f>" " &amp; $O$8</f>
        <v xml:space="preserve"> Schmiddi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91"/>
      <c r="BR25" s="153">
        <v>3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0</v>
      </c>
      <c r="CA25" s="154"/>
      <c r="CB25" s="154"/>
      <c r="CC25" s="154"/>
      <c r="CD25" s="155"/>
      <c r="CE25" s="116"/>
      <c r="CF25" s="16">
        <f t="shared" si="7"/>
        <v>1</v>
      </c>
      <c r="CG25" s="16">
        <f t="shared" si="8"/>
        <v>1</v>
      </c>
      <c r="CH25" s="16">
        <f t="shared" si="9"/>
        <v>0</v>
      </c>
      <c r="CI25" s="16">
        <f t="shared" si="10"/>
        <v>0</v>
      </c>
      <c r="CJ25" s="116"/>
    </row>
    <row r="26" spans="1:88" s="1" customFormat="1" ht="11.25" customHeight="1" x14ac:dyDescent="0.25">
      <c r="A26" s="19"/>
      <c r="B26" s="115"/>
      <c r="C26" s="145"/>
      <c r="D26" s="146"/>
      <c r="E26" s="146"/>
      <c r="F26" s="147"/>
      <c r="G26" s="192"/>
      <c r="H26" s="79">
        <f>H25+1</f>
        <v>10</v>
      </c>
      <c r="I26" s="80"/>
      <c r="J26" s="80"/>
      <c r="K26" s="81"/>
      <c r="L26" s="191"/>
      <c r="M26" s="79" t="str">
        <f t="shared" si="5"/>
        <v>17.12.</v>
      </c>
      <c r="N26" s="80"/>
      <c r="O26" s="80"/>
      <c r="P26" s="80"/>
      <c r="Q26" s="81"/>
      <c r="R26" s="191"/>
      <c r="S26" s="161">
        <f>S25+$C$14</f>
        <v>0.9083333333333331</v>
      </c>
      <c r="T26" s="212"/>
      <c r="U26" s="212"/>
      <c r="V26" s="212"/>
      <c r="W26" s="213"/>
      <c r="X26" s="191"/>
      <c r="Y26" s="79" t="str">
        <f t="shared" si="6"/>
        <v>Fernseher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91"/>
      <c r="AJ26" s="159" t="str">
        <f>$BN$8 &amp; " "</f>
        <v xml:space="preserve">Ratze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1" t="s">
        <v>2</v>
      </c>
      <c r="AZ26" s="190"/>
      <c r="BA26" s="79"/>
      <c r="BB26" s="157" t="str">
        <f>" " &amp; $AF$8</f>
        <v xml:space="preserve"> Patrick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91"/>
      <c r="BR26" s="153">
        <v>0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2</v>
      </c>
      <c r="CA26" s="154"/>
      <c r="CB26" s="154"/>
      <c r="CC26" s="154"/>
      <c r="CD26" s="155"/>
      <c r="CE26" s="116"/>
      <c r="CF26" s="16">
        <f t="shared" si="7"/>
        <v>1</v>
      </c>
      <c r="CG26" s="16">
        <f t="shared" si="8"/>
        <v>0</v>
      </c>
      <c r="CH26" s="16">
        <f t="shared" si="9"/>
        <v>0</v>
      </c>
      <c r="CI26" s="16">
        <f t="shared" si="10"/>
        <v>1</v>
      </c>
      <c r="CJ26" s="116"/>
    </row>
    <row r="27" spans="1:88" s="1" customFormat="1" ht="11.25" customHeight="1" x14ac:dyDescent="0.25">
      <c r="A27" s="19"/>
      <c r="B27" s="115"/>
      <c r="C27" s="145"/>
      <c r="D27" s="146"/>
      <c r="E27" s="146"/>
      <c r="F27" s="147"/>
      <c r="G27" s="192"/>
      <c r="H27" s="79">
        <f>H26+1</f>
        <v>11</v>
      </c>
      <c r="I27" s="80"/>
      <c r="J27" s="80"/>
      <c r="K27" s="81"/>
      <c r="L27" s="191"/>
      <c r="M27" s="79" t="str">
        <f t="shared" si="5"/>
        <v>17.12.</v>
      </c>
      <c r="N27" s="80"/>
      <c r="O27" s="80"/>
      <c r="P27" s="80"/>
      <c r="Q27" s="81"/>
      <c r="R27" s="191"/>
      <c r="S27" s="161">
        <f>S26+$C$14</f>
        <v>0.91666666666666641</v>
      </c>
      <c r="T27" s="212"/>
      <c r="U27" s="212"/>
      <c r="V27" s="212"/>
      <c r="W27" s="213"/>
      <c r="X27" s="191"/>
      <c r="Y27" s="79" t="str">
        <f t="shared" si="6"/>
        <v>Fernseher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$O$8 &amp; " "</f>
        <v xml:space="preserve">Schmiddi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$BN$8</f>
        <v xml:space="preserve"> Ratze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2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6</v>
      </c>
      <c r="CA27" s="154"/>
      <c r="CB27" s="154"/>
      <c r="CC27" s="154"/>
      <c r="CD27" s="155"/>
      <c r="CE27" s="116"/>
      <c r="CF27" s="16">
        <f t="shared" si="7"/>
        <v>1</v>
      </c>
      <c r="CG27" s="16">
        <f t="shared" si="8"/>
        <v>0</v>
      </c>
      <c r="CH27" s="16">
        <f t="shared" si="9"/>
        <v>0</v>
      </c>
      <c r="CI27" s="16">
        <f t="shared" si="10"/>
        <v>1</v>
      </c>
      <c r="CJ27" s="116"/>
    </row>
    <row r="28" spans="1:88" s="1" customFormat="1" ht="11.25" customHeight="1" x14ac:dyDescent="0.25">
      <c r="A28" s="19"/>
      <c r="B28" s="115"/>
      <c r="C28" s="148"/>
      <c r="D28" s="149"/>
      <c r="E28" s="149"/>
      <c r="F28" s="150"/>
      <c r="G28" s="192"/>
      <c r="H28" s="79">
        <f>H27+1</f>
        <v>12</v>
      </c>
      <c r="I28" s="80"/>
      <c r="J28" s="80"/>
      <c r="K28" s="81"/>
      <c r="L28" s="191"/>
      <c r="M28" s="79" t="str">
        <f t="shared" si="5"/>
        <v>17.12.</v>
      </c>
      <c r="N28" s="80"/>
      <c r="O28" s="80"/>
      <c r="P28" s="80"/>
      <c r="Q28" s="81"/>
      <c r="R28" s="191"/>
      <c r="S28" s="161">
        <f>S27+$C$14</f>
        <v>0.92499999999999971</v>
      </c>
      <c r="T28" s="212"/>
      <c r="U28" s="212"/>
      <c r="V28" s="212"/>
      <c r="W28" s="213"/>
      <c r="X28" s="191"/>
      <c r="Y28" s="79" t="str">
        <f t="shared" si="6"/>
        <v>Fernseher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59" t="str">
        <f>$AW$8 &amp; " "</f>
        <v xml:space="preserve">Markus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1" t="s">
        <v>2</v>
      </c>
      <c r="AZ28" s="190"/>
      <c r="BA28" s="79"/>
      <c r="BB28" s="157" t="str">
        <f>" " &amp; $AF$8</f>
        <v xml:space="preserve"> Patrick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2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1</v>
      </c>
      <c r="CA28" s="154"/>
      <c r="CB28" s="154"/>
      <c r="CC28" s="154"/>
      <c r="CD28" s="155"/>
      <c r="CE28" s="116"/>
      <c r="CF28" s="16">
        <f t="shared" si="7"/>
        <v>1</v>
      </c>
      <c r="CG28" s="16">
        <f t="shared" si="8"/>
        <v>1</v>
      </c>
      <c r="CH28" s="16">
        <f t="shared" si="9"/>
        <v>0</v>
      </c>
      <c r="CI28" s="16">
        <f t="shared" si="10"/>
        <v>0</v>
      </c>
      <c r="CJ28" s="116"/>
    </row>
    <row r="29" spans="1:88" s="1" customFormat="1" ht="7.5" customHeight="1" x14ac:dyDescent="0.25">
      <c r="A29" s="19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16"/>
      <c r="CG29" s="16"/>
      <c r="CH29" s="16"/>
      <c r="CI29" s="16"/>
      <c r="CJ29" s="116"/>
    </row>
    <row r="30" spans="1:88" s="1" customFormat="1" ht="11.25" customHeight="1" x14ac:dyDescent="0.25">
      <c r="A30" s="1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16"/>
      <c r="CG30" s="16"/>
      <c r="CH30" s="16"/>
      <c r="CI30" s="16"/>
      <c r="CJ30" s="116"/>
    </row>
    <row r="31" spans="1:88" s="1" customFormat="1" ht="7.5" customHeight="1" x14ac:dyDescent="0.25">
      <c r="A31" s="19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4"/>
      <c r="CF31" s="16"/>
      <c r="CG31" s="16"/>
      <c r="CH31" s="16"/>
      <c r="CI31" s="16"/>
      <c r="CJ31" s="116"/>
    </row>
    <row r="32" spans="1:88" s="2" customFormat="1" ht="15" customHeight="1" x14ac:dyDescent="0.25">
      <c r="A32" s="19"/>
      <c r="B32" s="115"/>
      <c r="C32" s="86" t="s">
        <v>12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8"/>
      <c r="CE32" s="116"/>
      <c r="CF32" s="4"/>
      <c r="CG32" s="4"/>
      <c r="CH32" s="4"/>
      <c r="CI32" s="4"/>
      <c r="CJ32" s="116"/>
    </row>
    <row r="33" spans="1:88" s="1" customFormat="1" ht="7.5" customHeight="1" x14ac:dyDescent="0.25">
      <c r="A33" s="19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6"/>
      <c r="CF33" s="16"/>
      <c r="CG33" s="16"/>
      <c r="CH33" s="16"/>
      <c r="CI33" s="16"/>
      <c r="CJ33" s="116"/>
    </row>
    <row r="34" spans="1:88" s="9" customFormat="1" x14ac:dyDescent="0.25">
      <c r="A34" s="19"/>
      <c r="B34" s="115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 t="str">
        <f>$O$8</f>
        <v>Schmiddi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18" t="str">
        <f>$AF$8</f>
        <v>Patrick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7"/>
      <c r="AW34" s="118" t="str">
        <f>$AW$8</f>
        <v>Markus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87"/>
      <c r="BN34" s="74" t="str">
        <f>$BN$8</f>
        <v>Ratze</v>
      </c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116"/>
      <c r="CJ34" s="116"/>
    </row>
    <row r="35" spans="1:88" x14ac:dyDescent="0.25">
      <c r="A35" s="19"/>
      <c r="B35" s="115"/>
      <c r="C35" s="101" t="str">
        <f>" " &amp; $O$8</f>
        <v xml:space="preserve"> Schmiddi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3" t="s">
        <v>13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92">
        <f>IF(ISBLANK(BR16),"",BR16)</f>
        <v>0</v>
      </c>
      <c r="AG35" s="93"/>
      <c r="AH35" s="93"/>
      <c r="AI35" s="93"/>
      <c r="AJ35" s="93"/>
      <c r="AK35" s="93"/>
      <c r="AL35" s="93"/>
      <c r="AM35" s="93" t="s">
        <v>2</v>
      </c>
      <c r="AN35" s="93"/>
      <c r="AO35" s="93"/>
      <c r="AP35" s="93">
        <f>IF(ISBLANK(BZ16),"",BZ16)</f>
        <v>1</v>
      </c>
      <c r="AQ35" s="93"/>
      <c r="AR35" s="93"/>
      <c r="AS35" s="93"/>
      <c r="AT35" s="93"/>
      <c r="AU35" s="93"/>
      <c r="AV35" s="95"/>
      <c r="AW35" s="92">
        <f>IF(ISBLANK(BR18),"",BR18)</f>
        <v>0</v>
      </c>
      <c r="AX35" s="93"/>
      <c r="AY35" s="93"/>
      <c r="AZ35" s="93"/>
      <c r="BA35" s="93"/>
      <c r="BB35" s="93"/>
      <c r="BC35" s="93"/>
      <c r="BD35" s="93" t="s">
        <v>2</v>
      </c>
      <c r="BE35" s="93"/>
      <c r="BF35" s="93"/>
      <c r="BG35" s="93">
        <f>IF(ISBLANK(BZ18),"",BZ18)</f>
        <v>0</v>
      </c>
      <c r="BH35" s="93"/>
      <c r="BI35" s="93"/>
      <c r="BJ35" s="93"/>
      <c r="BK35" s="93"/>
      <c r="BL35" s="93"/>
      <c r="BM35" s="95"/>
      <c r="BN35" s="92">
        <f>IF(ISBLANK(BR27),"",BR27)</f>
        <v>2</v>
      </c>
      <c r="BO35" s="93"/>
      <c r="BP35" s="93"/>
      <c r="BQ35" s="93"/>
      <c r="BR35" s="93"/>
      <c r="BS35" s="93"/>
      <c r="BT35" s="93"/>
      <c r="BU35" s="93" t="s">
        <v>2</v>
      </c>
      <c r="BV35" s="93"/>
      <c r="BW35" s="93"/>
      <c r="BX35" s="93">
        <f>IF(ISBLANK(BZ27),"",BZ27)</f>
        <v>6</v>
      </c>
      <c r="BY35" s="93"/>
      <c r="BZ35" s="93"/>
      <c r="CA35" s="93"/>
      <c r="CB35" s="93"/>
      <c r="CC35" s="93"/>
      <c r="CD35" s="95"/>
      <c r="CE35" s="116"/>
      <c r="CJ35" s="116"/>
    </row>
    <row r="36" spans="1:88" x14ac:dyDescent="0.25">
      <c r="A36" s="19"/>
      <c r="B36" s="115"/>
      <c r="C36" s="101" t="str">
        <f>" " &amp; $AF$8</f>
        <v xml:space="preserve"> Patrick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2">
        <f>IF(ISBLANK(BR23),"",BR23)</f>
        <v>0</v>
      </c>
      <c r="P36" s="93"/>
      <c r="Q36" s="93"/>
      <c r="R36" s="93"/>
      <c r="S36" s="93"/>
      <c r="T36" s="93"/>
      <c r="U36" s="93"/>
      <c r="V36" s="93" t="s">
        <v>2</v>
      </c>
      <c r="W36" s="93"/>
      <c r="X36" s="93"/>
      <c r="Y36" s="93">
        <f>IF(ISBLANK(BZ23),"",BZ23)</f>
        <v>2</v>
      </c>
      <c r="Z36" s="93"/>
      <c r="AA36" s="93"/>
      <c r="AB36" s="93"/>
      <c r="AC36" s="93"/>
      <c r="AD36" s="93"/>
      <c r="AE36" s="95"/>
      <c r="AF36" s="73" t="s">
        <v>13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92">
        <f>IF(ISBLANK(BR21),"",BR21)</f>
        <v>1</v>
      </c>
      <c r="AX36" s="93"/>
      <c r="AY36" s="93"/>
      <c r="AZ36" s="93"/>
      <c r="BA36" s="93"/>
      <c r="BB36" s="93"/>
      <c r="BC36" s="93"/>
      <c r="BD36" s="93" t="s">
        <v>2</v>
      </c>
      <c r="BE36" s="93"/>
      <c r="BF36" s="93"/>
      <c r="BG36" s="93">
        <f>IF(ISBLANK(BZ21),"",BZ21)</f>
        <v>2</v>
      </c>
      <c r="BH36" s="93"/>
      <c r="BI36" s="93"/>
      <c r="BJ36" s="93"/>
      <c r="BK36" s="93"/>
      <c r="BL36" s="93"/>
      <c r="BM36" s="95"/>
      <c r="BN36" s="92">
        <f>IF(ISBLANK(BR19),"",BZ19)</f>
        <v>1</v>
      </c>
      <c r="BO36" s="93"/>
      <c r="BP36" s="93"/>
      <c r="BQ36" s="93"/>
      <c r="BR36" s="93"/>
      <c r="BS36" s="93"/>
      <c r="BT36" s="93"/>
      <c r="BU36" s="93" t="s">
        <v>2</v>
      </c>
      <c r="BV36" s="93"/>
      <c r="BW36" s="93"/>
      <c r="BX36" s="93">
        <f>IF(ISBLANK(BZ19),"",BZ19)</f>
        <v>1</v>
      </c>
      <c r="BY36" s="93"/>
      <c r="BZ36" s="93"/>
      <c r="CA36" s="93"/>
      <c r="CB36" s="93"/>
      <c r="CC36" s="93"/>
      <c r="CD36" s="95"/>
      <c r="CE36" s="116"/>
      <c r="CJ36" s="116"/>
    </row>
    <row r="37" spans="1:88" x14ac:dyDescent="0.25">
      <c r="A37" s="19"/>
      <c r="B37" s="115"/>
      <c r="C37" s="101" t="str">
        <f>" " &amp; $AW$8</f>
        <v xml:space="preserve"> Markus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92">
        <f>IF(ISBLANK(BR25),"",BR25)</f>
        <v>3</v>
      </c>
      <c r="P37" s="93"/>
      <c r="Q37" s="93"/>
      <c r="R37" s="93"/>
      <c r="S37" s="93"/>
      <c r="T37" s="93"/>
      <c r="U37" s="93"/>
      <c r="V37" s="93" t="s">
        <v>2</v>
      </c>
      <c r="W37" s="93"/>
      <c r="X37" s="93"/>
      <c r="Y37" s="93">
        <f>IF(ISBLANK(BZ25),"",BZ25)</f>
        <v>0</v>
      </c>
      <c r="Z37" s="93"/>
      <c r="AA37" s="93"/>
      <c r="AB37" s="93"/>
      <c r="AC37" s="93"/>
      <c r="AD37" s="93"/>
      <c r="AE37" s="95"/>
      <c r="AF37" s="92">
        <f>IF(ISBLANK(BR28),"",BR28)</f>
        <v>2</v>
      </c>
      <c r="AG37" s="93"/>
      <c r="AH37" s="93"/>
      <c r="AI37" s="93"/>
      <c r="AJ37" s="93"/>
      <c r="AK37" s="93"/>
      <c r="AL37" s="93"/>
      <c r="AM37" s="93" t="s">
        <v>2</v>
      </c>
      <c r="AN37" s="93"/>
      <c r="AO37" s="93"/>
      <c r="AP37" s="93">
        <f>IF(ISBLANK(BZ28),"",BZ28)</f>
        <v>1</v>
      </c>
      <c r="AQ37" s="93"/>
      <c r="AR37" s="93"/>
      <c r="AS37" s="93"/>
      <c r="AT37" s="93"/>
      <c r="AU37" s="93"/>
      <c r="AV37" s="95"/>
      <c r="AW37" s="73" t="s">
        <v>13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92">
        <f>IF(ISBLANK(BR17),"",BR17)</f>
        <v>0</v>
      </c>
      <c r="BO37" s="93"/>
      <c r="BP37" s="93"/>
      <c r="BQ37" s="93"/>
      <c r="BR37" s="93"/>
      <c r="BS37" s="93"/>
      <c r="BT37" s="93"/>
      <c r="BU37" s="93" t="s">
        <v>2</v>
      </c>
      <c r="BV37" s="93"/>
      <c r="BW37" s="93"/>
      <c r="BX37" s="93">
        <f>IF(ISBLANK(BZ17),"",BZ17)</f>
        <v>0</v>
      </c>
      <c r="BY37" s="93"/>
      <c r="BZ37" s="93"/>
      <c r="CA37" s="93"/>
      <c r="CB37" s="93"/>
      <c r="CC37" s="93"/>
      <c r="CD37" s="95"/>
      <c r="CE37" s="116"/>
      <c r="CJ37" s="116"/>
    </row>
    <row r="38" spans="1:88" x14ac:dyDescent="0.25">
      <c r="A38" s="19"/>
      <c r="B38" s="115"/>
      <c r="C38" s="101" t="str">
        <f>" " &amp; $BN$8</f>
        <v xml:space="preserve"> Ratze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2">
        <f>IF(ISBLANK(BR20),"",BR20)</f>
        <v>3</v>
      </c>
      <c r="P38" s="93"/>
      <c r="Q38" s="93"/>
      <c r="R38" s="93"/>
      <c r="S38" s="93"/>
      <c r="T38" s="93"/>
      <c r="U38" s="93"/>
      <c r="V38" s="93" t="s">
        <v>2</v>
      </c>
      <c r="W38" s="93"/>
      <c r="X38" s="93"/>
      <c r="Y38" s="93">
        <f>IF(ISBLANK(BZ20),"",BZ20)</f>
        <v>2</v>
      </c>
      <c r="Z38" s="93"/>
      <c r="AA38" s="93"/>
      <c r="AB38" s="93"/>
      <c r="AC38" s="93"/>
      <c r="AD38" s="93"/>
      <c r="AE38" s="95"/>
      <c r="AF38" s="92">
        <f>IF(ISBLANK(BR26),"",BR26)</f>
        <v>0</v>
      </c>
      <c r="AG38" s="93"/>
      <c r="AH38" s="93"/>
      <c r="AI38" s="93"/>
      <c r="AJ38" s="93"/>
      <c r="AK38" s="93"/>
      <c r="AL38" s="93"/>
      <c r="AM38" s="93" t="s">
        <v>2</v>
      </c>
      <c r="AN38" s="93"/>
      <c r="AO38" s="93"/>
      <c r="AP38" s="93">
        <f>IF(ISBLANK(BZ26),"",BZ26)</f>
        <v>2</v>
      </c>
      <c r="AQ38" s="93"/>
      <c r="AR38" s="93"/>
      <c r="AS38" s="93"/>
      <c r="AT38" s="93"/>
      <c r="AU38" s="93"/>
      <c r="AV38" s="95"/>
      <c r="AW38" s="92">
        <f>IF(ISBLANK(BR24),"",BR24)</f>
        <v>1</v>
      </c>
      <c r="AX38" s="93"/>
      <c r="AY38" s="93"/>
      <c r="AZ38" s="93"/>
      <c r="BA38" s="93"/>
      <c r="BB38" s="93"/>
      <c r="BC38" s="93"/>
      <c r="BD38" s="93" t="s">
        <v>2</v>
      </c>
      <c r="BE38" s="93"/>
      <c r="BF38" s="93"/>
      <c r="BG38" s="93">
        <f>IF(ISBLANK(BZ24),"",BZ24)</f>
        <v>2</v>
      </c>
      <c r="BH38" s="93"/>
      <c r="BI38" s="93"/>
      <c r="BJ38" s="93"/>
      <c r="BK38" s="93"/>
      <c r="BL38" s="93"/>
      <c r="BM38" s="95"/>
      <c r="BN38" s="73" t="s">
        <v>13</v>
      </c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5"/>
      <c r="CE38" s="116"/>
      <c r="CJ38" s="116"/>
    </row>
    <row r="39" spans="1:88" s="1" customFormat="1" ht="7.5" customHeight="1" x14ac:dyDescent="0.25">
      <c r="A39" s="1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9"/>
      <c r="CF39" s="16"/>
      <c r="CG39" s="16"/>
      <c r="CH39" s="16"/>
      <c r="CI39" s="16"/>
      <c r="CJ39" s="116"/>
    </row>
    <row r="40" spans="1:88" s="1" customFormat="1" ht="11.25" hidden="1" customHeight="1" x14ac:dyDescent="0.25">
      <c r="A40" s="1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6"/>
      <c r="CG40" s="16"/>
      <c r="CH40" s="16"/>
      <c r="CI40" s="16"/>
      <c r="CJ40" s="116"/>
    </row>
    <row r="41" spans="1:88" s="1" customFormat="1" ht="7.5" hidden="1" customHeight="1" x14ac:dyDescent="0.25">
      <c r="A41" s="19"/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4"/>
      <c r="CF41" s="16"/>
      <c r="CG41" s="16"/>
      <c r="CH41" s="16"/>
      <c r="CI41" s="16"/>
      <c r="CJ41" s="116"/>
    </row>
    <row r="42" spans="1:88" s="1" customFormat="1" ht="15" hidden="1" customHeight="1" x14ac:dyDescent="0.25">
      <c r="A42" s="19"/>
      <c r="B42" s="115"/>
      <c r="C42" s="86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8"/>
      <c r="CE42" s="116"/>
      <c r="CF42" s="16"/>
      <c r="CG42" s="16"/>
      <c r="CH42" s="16"/>
      <c r="CI42" s="16"/>
      <c r="CJ42" s="116"/>
    </row>
    <row r="43" spans="1:88" s="1" customFormat="1" ht="7.5" hidden="1" customHeight="1" x14ac:dyDescent="0.25">
      <c r="A43" s="1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6"/>
      <c r="CF43" s="16"/>
      <c r="CG43" s="16"/>
      <c r="CH43" s="16"/>
      <c r="CI43" s="16"/>
      <c r="CJ43" s="116"/>
    </row>
    <row r="44" spans="1:88" s="3" customFormat="1" ht="11.25" hidden="1" customHeight="1" x14ac:dyDescent="0.25">
      <c r="A44" s="19"/>
      <c r="B44" s="115"/>
      <c r="C44" s="117" t="s">
        <v>15</v>
      </c>
      <c r="D44" s="117"/>
      <c r="E44" s="117"/>
      <c r="F44" s="117"/>
      <c r="G44" s="117"/>
      <c r="H44" s="101" t="str">
        <f>" Spieler"</f>
        <v xml:space="preserve"> Spieler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17" t="s">
        <v>16</v>
      </c>
      <c r="U44" s="117"/>
      <c r="V44" s="117"/>
      <c r="W44" s="117"/>
      <c r="X44" s="117"/>
      <c r="Y44" s="73"/>
      <c r="Z44" s="118" t="s">
        <v>17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 t="s">
        <v>18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75" t="s">
        <v>19</v>
      </c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 t="s">
        <v>20</v>
      </c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73"/>
      <c r="BS44" s="120" t="s">
        <v>21</v>
      </c>
      <c r="BT44" s="117"/>
      <c r="BU44" s="117"/>
      <c r="BV44" s="117"/>
      <c r="BW44" s="117"/>
      <c r="BX44" s="73" t="s">
        <v>22</v>
      </c>
      <c r="BY44" s="74"/>
      <c r="BZ44" s="74"/>
      <c r="CA44" s="74"/>
      <c r="CB44" s="96" t="s">
        <v>56</v>
      </c>
      <c r="CC44" s="74"/>
      <c r="CD44" s="75"/>
      <c r="CE44" s="116"/>
      <c r="CF44" s="5"/>
      <c r="CG44" s="5"/>
      <c r="CH44" s="5"/>
      <c r="CI44" s="5"/>
      <c r="CJ44" s="116"/>
    </row>
    <row r="45" spans="1:88" s="1" customFormat="1" ht="11.25" hidden="1" customHeight="1" x14ac:dyDescent="0.25">
      <c r="A45" s="19"/>
      <c r="B45" s="115"/>
      <c r="C45" s="206">
        <f>IF(BX45="","",RANK(BX45,BX$45:BX$48,0)+ROW(A1)%%)</f>
        <v>4.0000999999999998</v>
      </c>
      <c r="D45" s="207"/>
      <c r="E45" s="207"/>
      <c r="F45" s="207"/>
      <c r="G45" s="208"/>
      <c r="H45" s="183" t="str">
        <f>" " &amp; $O$8</f>
        <v xml:space="preserve"> Schmiddi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92">
        <f>CF16+CF18+CF20+CF23+CF25+CF27</f>
        <v>6</v>
      </c>
      <c r="U45" s="93"/>
      <c r="V45" s="93"/>
      <c r="W45" s="93"/>
      <c r="X45" s="93"/>
      <c r="Y45" s="95"/>
      <c r="Z45" s="113">
        <f>CG16+CG18+CI20+CI23+CI25+CG27</f>
        <v>1</v>
      </c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4">
        <f>CH16+CH18+CH20+CH23+CH25+CH27</f>
        <v>1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111"/>
      <c r="AV45" s="94">
        <f>CI16+CI18+CG20+CG23+CG25+CI27</f>
        <v>4</v>
      </c>
      <c r="AW45" s="93"/>
      <c r="AX45" s="93"/>
      <c r="AY45" s="93"/>
      <c r="AZ45" s="93"/>
      <c r="BA45" s="93"/>
      <c r="BB45" s="93"/>
      <c r="BC45" s="93"/>
      <c r="BD45" s="93"/>
      <c r="BE45" s="93"/>
      <c r="BF45" s="111"/>
      <c r="BG45" s="92">
        <f>BR16+BR18+BZ20+BZ23+BZ25+BR27</f>
        <v>6</v>
      </c>
      <c r="BH45" s="93"/>
      <c r="BI45" s="93"/>
      <c r="BJ45" s="93"/>
      <c r="BK45" s="93"/>
      <c r="BL45" s="93" t="s">
        <v>2</v>
      </c>
      <c r="BM45" s="93"/>
      <c r="BN45" s="93">
        <f>BZ16+BZ18+BR20+BR23+BR25+BZ27</f>
        <v>13</v>
      </c>
      <c r="BO45" s="93"/>
      <c r="BP45" s="93"/>
      <c r="BQ45" s="93"/>
      <c r="BR45" s="111"/>
      <c r="BS45" s="94">
        <f>BG45-BN45</f>
        <v>-7</v>
      </c>
      <c r="BT45" s="93"/>
      <c r="BU45" s="93"/>
      <c r="BV45" s="93"/>
      <c r="BW45" s="93"/>
      <c r="BX45" s="206">
        <f>(Z45*3)+AK45</f>
        <v>4</v>
      </c>
      <c r="BY45" s="207"/>
      <c r="BZ45" s="207"/>
      <c r="CA45" s="207"/>
      <c r="CB45" s="209">
        <f>BX45+ROW()/1000</f>
        <v>4.0449999999999999</v>
      </c>
      <c r="CC45" s="210"/>
      <c r="CD45" s="211"/>
      <c r="CE45" s="116"/>
      <c r="CF45" s="16"/>
      <c r="CG45" s="16"/>
      <c r="CH45" s="16"/>
      <c r="CI45" s="16"/>
      <c r="CJ45" s="116"/>
    </row>
    <row r="46" spans="1:88" s="1" customFormat="1" ht="11.25" hidden="1" customHeight="1" x14ac:dyDescent="0.25">
      <c r="A46" s="19"/>
      <c r="B46" s="115"/>
      <c r="C46" s="206">
        <f>IF(BX46="","",RANK(BX46,BX$45:BX$48,0)+ROW(A2)%%)</f>
        <v>3.0002</v>
      </c>
      <c r="D46" s="207"/>
      <c r="E46" s="207"/>
      <c r="F46" s="207"/>
      <c r="G46" s="208"/>
      <c r="H46" s="183" t="str">
        <f>" " &amp; $AF$8</f>
        <v xml:space="preserve"> Patrick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92">
        <f>CF16+CF19+CF21+CF23+CF26+CF28</f>
        <v>6</v>
      </c>
      <c r="U46" s="93"/>
      <c r="V46" s="93"/>
      <c r="W46" s="93"/>
      <c r="X46" s="93"/>
      <c r="Y46" s="95"/>
      <c r="Z46" s="113">
        <f>CI16+CG19+CG21+CG23+CI26+CI28</f>
        <v>2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4">
        <f>CH16+CH19+CH21+CH23+CH26+CH28</f>
        <v>1</v>
      </c>
      <c r="AL46" s="93"/>
      <c r="AM46" s="93"/>
      <c r="AN46" s="93"/>
      <c r="AO46" s="93"/>
      <c r="AP46" s="93"/>
      <c r="AQ46" s="93"/>
      <c r="AR46" s="93"/>
      <c r="AS46" s="93"/>
      <c r="AT46" s="93"/>
      <c r="AU46" s="111"/>
      <c r="AV46" s="94">
        <f>CG16+CI19+CI21+CI23+CG26+CG28</f>
        <v>3</v>
      </c>
      <c r="AW46" s="93"/>
      <c r="AX46" s="93"/>
      <c r="AY46" s="93"/>
      <c r="AZ46" s="93"/>
      <c r="BA46" s="93"/>
      <c r="BB46" s="93"/>
      <c r="BC46" s="93"/>
      <c r="BD46" s="93"/>
      <c r="BE46" s="93"/>
      <c r="BF46" s="111"/>
      <c r="BG46" s="92">
        <f>BZ16+BR19+BR21+BR23+BZ26+BZ28</f>
        <v>6</v>
      </c>
      <c r="BH46" s="93"/>
      <c r="BI46" s="93"/>
      <c r="BJ46" s="93"/>
      <c r="BK46" s="93"/>
      <c r="BL46" s="93" t="s">
        <v>2</v>
      </c>
      <c r="BM46" s="93"/>
      <c r="BN46" s="93">
        <f>BR16+BZ19+BZ21+BZ23+BR26+BR28</f>
        <v>7</v>
      </c>
      <c r="BO46" s="93"/>
      <c r="BP46" s="93"/>
      <c r="BQ46" s="93"/>
      <c r="BR46" s="111"/>
      <c r="BS46" s="94">
        <f>BG46-BN46</f>
        <v>-1</v>
      </c>
      <c r="BT46" s="93"/>
      <c r="BU46" s="93"/>
      <c r="BV46" s="93"/>
      <c r="BW46" s="93"/>
      <c r="BX46" s="206">
        <f>(Z46*3)+AK46</f>
        <v>7</v>
      </c>
      <c r="BY46" s="207"/>
      <c r="BZ46" s="207"/>
      <c r="CA46" s="207"/>
      <c r="CB46" s="209">
        <f>BX46+ROW()/1000</f>
        <v>7.0460000000000003</v>
      </c>
      <c r="CC46" s="210"/>
      <c r="CD46" s="211"/>
      <c r="CE46" s="116"/>
      <c r="CF46" s="16"/>
      <c r="CG46" s="16"/>
      <c r="CH46" s="16"/>
      <c r="CI46" s="16"/>
      <c r="CJ46" s="116"/>
    </row>
    <row r="47" spans="1:88" s="1" customFormat="1" ht="11.25" hidden="1" customHeight="1" x14ac:dyDescent="0.25">
      <c r="A47" s="19"/>
      <c r="B47" s="115"/>
      <c r="C47" s="206">
        <f>IF(BX47="","",RANK(BX47,BX$45:BX$48,0)+ROW(A3)%%)</f>
        <v>1.0003</v>
      </c>
      <c r="D47" s="207"/>
      <c r="E47" s="207"/>
      <c r="F47" s="207"/>
      <c r="G47" s="208"/>
      <c r="H47" s="183" t="str">
        <f>" " &amp; $AW$8</f>
        <v xml:space="preserve"> Markus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92">
        <f>CF17+CF18+CF21+CF24+CF25+CF28</f>
        <v>6</v>
      </c>
      <c r="U47" s="93"/>
      <c r="V47" s="93"/>
      <c r="W47" s="93"/>
      <c r="X47" s="93"/>
      <c r="Y47" s="95"/>
      <c r="Z47" s="113">
        <f>CG17+CI18+CI21+CI24+CG25+CG28</f>
        <v>4</v>
      </c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4">
        <f>CH17+CH18+CH21+CH24+CH25+CH28</f>
        <v>2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111"/>
      <c r="AV47" s="94">
        <f>CI17+CG18+CG21+CG24+CI25+CI28</f>
        <v>0</v>
      </c>
      <c r="AW47" s="93"/>
      <c r="AX47" s="93"/>
      <c r="AY47" s="93"/>
      <c r="AZ47" s="93"/>
      <c r="BA47" s="93"/>
      <c r="BB47" s="93"/>
      <c r="BC47" s="93"/>
      <c r="BD47" s="93"/>
      <c r="BE47" s="93"/>
      <c r="BF47" s="111"/>
      <c r="BG47" s="92">
        <f>BR17+BZ18+BZ21+BZ24+BR25+BR28</f>
        <v>9</v>
      </c>
      <c r="BH47" s="93"/>
      <c r="BI47" s="93"/>
      <c r="BJ47" s="93"/>
      <c r="BK47" s="93"/>
      <c r="BL47" s="93" t="s">
        <v>2</v>
      </c>
      <c r="BM47" s="93"/>
      <c r="BN47" s="93">
        <f>BZ17+BR18+BR21+BR24+BZ25+BZ28</f>
        <v>3</v>
      </c>
      <c r="BO47" s="93"/>
      <c r="BP47" s="93"/>
      <c r="BQ47" s="93"/>
      <c r="BR47" s="111"/>
      <c r="BS47" s="94">
        <f>BG47-BN47</f>
        <v>6</v>
      </c>
      <c r="BT47" s="93"/>
      <c r="BU47" s="93"/>
      <c r="BV47" s="93"/>
      <c r="BW47" s="93"/>
      <c r="BX47" s="206">
        <f>(Z47*3)+AK47</f>
        <v>14</v>
      </c>
      <c r="BY47" s="207"/>
      <c r="BZ47" s="207"/>
      <c r="CA47" s="207"/>
      <c r="CB47" s="209">
        <f>BX47+ROW()/1000</f>
        <v>14.047000000000001</v>
      </c>
      <c r="CC47" s="210"/>
      <c r="CD47" s="211"/>
      <c r="CE47" s="116"/>
      <c r="CF47" s="16"/>
      <c r="CG47" s="16"/>
      <c r="CH47" s="16"/>
      <c r="CI47" s="16"/>
      <c r="CJ47" s="116"/>
    </row>
    <row r="48" spans="1:88" s="1" customFormat="1" ht="11.25" hidden="1" customHeight="1" x14ac:dyDescent="0.25">
      <c r="A48" s="19"/>
      <c r="B48" s="115"/>
      <c r="C48" s="206">
        <f>IF(BX48="","",RANK(BX48,BX$45:BX$48,0)+ROW(A4)%%)</f>
        <v>2.0004</v>
      </c>
      <c r="D48" s="207"/>
      <c r="E48" s="207"/>
      <c r="F48" s="207"/>
      <c r="G48" s="208"/>
      <c r="H48" s="183" t="str">
        <f>" " &amp; $BN$8</f>
        <v xml:space="preserve"> Ratze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92">
        <f>CF17+CF19+CF20+CF24+CF26+CF27</f>
        <v>6</v>
      </c>
      <c r="U48" s="93"/>
      <c r="V48" s="93"/>
      <c r="W48" s="93"/>
      <c r="X48" s="93"/>
      <c r="Y48" s="95"/>
      <c r="Z48" s="92">
        <f>CI17+CI19+CG20+CG24+CG26+CI27</f>
        <v>2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>
        <f>CH17+CH19+CH20+CH24+CH26+CH27</f>
        <v>2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111"/>
      <c r="AV48" s="94">
        <f>CG17+CG19+CI20+CI24+CI26+CG27</f>
        <v>2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11"/>
      <c r="BG48" s="92">
        <f>BZ17+BZ19+BR20+BR24+BR26+BZ27</f>
        <v>11</v>
      </c>
      <c r="BH48" s="93"/>
      <c r="BI48" s="93"/>
      <c r="BJ48" s="93"/>
      <c r="BK48" s="93"/>
      <c r="BL48" s="93" t="s">
        <v>2</v>
      </c>
      <c r="BM48" s="93"/>
      <c r="BN48" s="93">
        <f>BR17+BR19+BZ20+BZ24+BZ26+BR27</f>
        <v>9</v>
      </c>
      <c r="BO48" s="93"/>
      <c r="BP48" s="93"/>
      <c r="BQ48" s="93"/>
      <c r="BR48" s="111"/>
      <c r="BS48" s="94">
        <f>BG48-BN48</f>
        <v>2</v>
      </c>
      <c r="BT48" s="93"/>
      <c r="BU48" s="93"/>
      <c r="BV48" s="93"/>
      <c r="BW48" s="93"/>
      <c r="BX48" s="206">
        <f>(Z48*3)+AK48</f>
        <v>8</v>
      </c>
      <c r="BY48" s="207"/>
      <c r="BZ48" s="207"/>
      <c r="CA48" s="207"/>
      <c r="CB48" s="209">
        <f>BX48+ROW()/1000</f>
        <v>8.048</v>
      </c>
      <c r="CC48" s="210"/>
      <c r="CD48" s="211"/>
      <c r="CE48" s="116"/>
      <c r="CF48" s="16"/>
      <c r="CG48" s="16"/>
      <c r="CH48" s="16"/>
      <c r="CI48" s="16"/>
      <c r="CJ48" s="116"/>
    </row>
    <row r="49" spans="1:88" s="1" customFormat="1" ht="7.5" hidden="1" customHeight="1" x14ac:dyDescent="0.25">
      <c r="A49" s="1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16"/>
      <c r="CG49" s="16"/>
      <c r="CH49" s="16"/>
      <c r="CI49" s="16"/>
      <c r="CJ49" s="116"/>
    </row>
    <row r="50" spans="1:88" s="1" customFormat="1" ht="11.25" customHeight="1" x14ac:dyDescent="0.25">
      <c r="A50" s="19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6"/>
      <c r="CG50" s="16"/>
      <c r="CH50" s="16"/>
      <c r="CI50" s="16"/>
      <c r="CJ50" s="116"/>
    </row>
    <row r="51" spans="1:88" s="1" customFormat="1" ht="7.5" customHeight="1" x14ac:dyDescent="0.25">
      <c r="A51" s="19"/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4"/>
      <c r="CF51" s="16"/>
      <c r="CG51" s="16"/>
      <c r="CH51" s="16"/>
      <c r="CI51" s="16"/>
      <c r="CJ51" s="116"/>
    </row>
    <row r="52" spans="1:88" s="1" customFormat="1" ht="15" customHeight="1" x14ac:dyDescent="0.25">
      <c r="A52" s="19"/>
      <c r="B52" s="115"/>
      <c r="C52" s="86" t="s">
        <v>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8"/>
      <c r="CE52" s="116"/>
      <c r="CF52" s="16"/>
      <c r="CG52" s="16"/>
      <c r="CH52" s="16"/>
      <c r="CI52" s="16"/>
      <c r="CJ52" s="116"/>
    </row>
    <row r="53" spans="1:88" s="1" customFormat="1" ht="7.5" customHeight="1" x14ac:dyDescent="0.25">
      <c r="A53" s="19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16"/>
      <c r="CG53" s="16"/>
      <c r="CH53" s="16"/>
      <c r="CI53" s="16"/>
      <c r="CJ53" s="116"/>
    </row>
    <row r="54" spans="1:88" s="3" customFormat="1" ht="11.25" customHeight="1" x14ac:dyDescent="0.25">
      <c r="A54" s="19"/>
      <c r="B54" s="115"/>
      <c r="C54" s="117" t="s">
        <v>15</v>
      </c>
      <c r="D54" s="117"/>
      <c r="E54" s="117"/>
      <c r="F54" s="117"/>
      <c r="G54" s="117"/>
      <c r="H54" s="101" t="str">
        <f>" Spieler"</f>
        <v xml:space="preserve"> Spieler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17" t="s">
        <v>16</v>
      </c>
      <c r="U54" s="117"/>
      <c r="V54" s="117"/>
      <c r="W54" s="117"/>
      <c r="X54" s="117"/>
      <c r="Y54" s="73"/>
      <c r="Z54" s="118" t="s">
        <v>17</v>
      </c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 t="s">
        <v>18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75" t="s">
        <v>19</v>
      </c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 t="s">
        <v>20</v>
      </c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73"/>
      <c r="BS54" s="120" t="s">
        <v>21</v>
      </c>
      <c r="BT54" s="117"/>
      <c r="BU54" s="117"/>
      <c r="BV54" s="117"/>
      <c r="BW54" s="117"/>
      <c r="BX54" s="117" t="s">
        <v>22</v>
      </c>
      <c r="BY54" s="117"/>
      <c r="BZ54" s="117"/>
      <c r="CA54" s="117"/>
      <c r="CB54" s="117"/>
      <c r="CC54" s="117"/>
      <c r="CD54" s="117"/>
      <c r="CE54" s="116"/>
      <c r="CF54" s="5"/>
      <c r="CG54" s="5"/>
      <c r="CH54" s="5"/>
      <c r="CI54" s="5"/>
      <c r="CJ54" s="116"/>
    </row>
    <row r="55" spans="1:88" s="1" customFormat="1" ht="11.25" customHeight="1" x14ac:dyDescent="0.25">
      <c r="A55" s="19"/>
      <c r="B55" s="115"/>
      <c r="C55" s="203">
        <f>INDEX($C$45:$C$48,MATCH(LARGE($CB$45:$CB$48,ROW(A1)),$CB$45:$CB$48,0),1)</f>
        <v>1.0003</v>
      </c>
      <c r="D55" s="204"/>
      <c r="E55" s="204"/>
      <c r="F55" s="204"/>
      <c r="G55" s="205"/>
      <c r="H55" s="183" t="str">
        <f>" " &amp; INDEX($H$45:$H$48,MATCH(LARGE($CB$45:$CB$48,ROW(A1)),$CB$45:$CB$48,0),1)</f>
        <v xml:space="preserve">  Markus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INDEX($T$45:$T$48,MATCH(LARGE($CB$45:$CB$48,ROW(A1)),$CB$45:$CB$48,0),1)</f>
        <v>6</v>
      </c>
      <c r="U55" s="93"/>
      <c r="V55" s="93"/>
      <c r="W55" s="93"/>
      <c r="X55" s="93"/>
      <c r="Y55" s="95"/>
      <c r="Z55" s="92">
        <f>INDEX($Z$45:$Z$48,MATCH(LARGE($CB$45:$CB$48,ROW(A1)),$CB$45:$CB$48,0),1)</f>
        <v>4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111"/>
      <c r="AK55" s="94">
        <f>INDEX($AK$45:$AK$48,MATCH(LARGE($CB$45:$CB$48,ROW(A1)),$CB$45:$CB$48,0),1)</f>
        <v>2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INDEX($AV$45:$AV$48,MATCH(LARGE($CB$45:$CB$48,ROW(A1)),$CB$45:$CB$48,0),1)</f>
        <v>0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INDEX($BG$45:$BG$48,MATCH(LARGE($CB$45:$CB$48,ROW(A1)),$CB$45:$CB$48,0),1)</f>
        <v>9</v>
      </c>
      <c r="BH55" s="93"/>
      <c r="BI55" s="93"/>
      <c r="BJ55" s="93"/>
      <c r="BK55" s="93"/>
      <c r="BL55" s="93" t="s">
        <v>2</v>
      </c>
      <c r="BM55" s="93"/>
      <c r="BN55" s="93">
        <f>INDEX($BN$45:$BN$48,MATCH(LARGE($CB$45:$CB$48,ROW(A1)),$CB$45:$CB$48,0),1)</f>
        <v>3</v>
      </c>
      <c r="BO55" s="93"/>
      <c r="BP55" s="93"/>
      <c r="BQ55" s="93"/>
      <c r="BR55" s="111"/>
      <c r="BS55" s="94">
        <f>INDEX($BS$45:$BS$48,MATCH(LARGE($CB$45:$CB$48,ROW(A1)),$CB$45:$CB$48,0),1)</f>
        <v>6</v>
      </c>
      <c r="BT55" s="93"/>
      <c r="BU55" s="93"/>
      <c r="BV55" s="93"/>
      <c r="BW55" s="93"/>
      <c r="BX55" s="206">
        <f>INDEX($BX$45:$BX$48,MATCH(LARGE($CB$45:$CB$48,ROW(A1)),$CB$45:$CB$48,0),1)</f>
        <v>14</v>
      </c>
      <c r="BY55" s="207"/>
      <c r="BZ55" s="207"/>
      <c r="CA55" s="207"/>
      <c r="CB55" s="207"/>
      <c r="CC55" s="207"/>
      <c r="CD55" s="208"/>
      <c r="CE55" s="116"/>
      <c r="CF55" s="16"/>
      <c r="CG55" s="16"/>
      <c r="CH55" s="16"/>
      <c r="CI55" s="16"/>
      <c r="CJ55" s="116"/>
    </row>
    <row r="56" spans="1:88" s="1" customFormat="1" ht="11.25" customHeight="1" x14ac:dyDescent="0.25">
      <c r="A56" s="19"/>
      <c r="B56" s="115"/>
      <c r="C56" s="203">
        <f>INDEX($C$45:$C$48,MATCH(LARGE($CB$45:$CB$48,ROW(A2)),$CB$45:$CB$48,0),1)</f>
        <v>2.0004</v>
      </c>
      <c r="D56" s="204"/>
      <c r="E56" s="204"/>
      <c r="F56" s="204"/>
      <c r="G56" s="205"/>
      <c r="H56" s="183" t="str">
        <f>" " &amp; INDEX($H$45:$H$48,MATCH(LARGE($CB$45:$CB$48,ROW(A2)),$CB$45:$CB$48,0),1)</f>
        <v xml:space="preserve">  Ratze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INDEX($T$45:$T$48,MATCH(LARGE($CB$45:$CB$48,ROW(A2)),$CB$45:$CB$48,0),1)</f>
        <v>6</v>
      </c>
      <c r="U56" s="93"/>
      <c r="V56" s="93"/>
      <c r="W56" s="93"/>
      <c r="X56" s="93"/>
      <c r="Y56" s="95"/>
      <c r="Z56" s="92">
        <f>INDEX($Z$45:$Z$48,MATCH(LARGE($CB$45:$CB$48,ROW(A2)),$CB$45:$CB$48,0),1)</f>
        <v>2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111"/>
      <c r="AK56" s="94">
        <f>INDEX($AK$45:$AK$48,MATCH(LARGE($CB$45:$CB$48,ROW(A2)),$CB$45:$CB$48,0),1)</f>
        <v>2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INDEX($AV$45:$AV$48,MATCH(LARGE($CB$45:$CB$48,ROW(A2)),$CB$45:$CB$48,0),1)</f>
        <v>2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INDEX($BG$45:$BG$48,MATCH(LARGE($CB$45:$CB$48,ROW(A2)),$CB$45:$CB$48,0),1)</f>
        <v>11</v>
      </c>
      <c r="BH56" s="93"/>
      <c r="BI56" s="93"/>
      <c r="BJ56" s="93"/>
      <c r="BK56" s="93"/>
      <c r="BL56" s="93" t="s">
        <v>2</v>
      </c>
      <c r="BM56" s="93"/>
      <c r="BN56" s="93">
        <f>INDEX($BN$45:$BN$48,MATCH(LARGE($CB$45:$CB$48,ROW(A2)),$CB$45:$CB$48,0),1)</f>
        <v>9</v>
      </c>
      <c r="BO56" s="93"/>
      <c r="BP56" s="93"/>
      <c r="BQ56" s="93"/>
      <c r="BR56" s="111"/>
      <c r="BS56" s="94">
        <f>INDEX($BS$45:$BS$48,MATCH(LARGE($CB$45:$CB$48,ROW(A2)),$CB$45:$CB$48,0),1)</f>
        <v>2</v>
      </c>
      <c r="BT56" s="93"/>
      <c r="BU56" s="93"/>
      <c r="BV56" s="93"/>
      <c r="BW56" s="93"/>
      <c r="BX56" s="206">
        <f>INDEX($BX$45:$BX$48,MATCH(LARGE($CB$45:$CB$48,ROW(A2)),$CB$45:$CB$48,0),1)</f>
        <v>8</v>
      </c>
      <c r="BY56" s="207"/>
      <c r="BZ56" s="207"/>
      <c r="CA56" s="207"/>
      <c r="CB56" s="207"/>
      <c r="CC56" s="207"/>
      <c r="CD56" s="208"/>
      <c r="CE56" s="116"/>
      <c r="CF56" s="16"/>
      <c r="CG56" s="16"/>
      <c r="CH56" s="16"/>
      <c r="CI56" s="16"/>
      <c r="CJ56" s="116"/>
    </row>
    <row r="57" spans="1:88" s="1" customFormat="1" ht="11.25" customHeight="1" x14ac:dyDescent="0.25">
      <c r="A57" s="19"/>
      <c r="B57" s="115"/>
      <c r="C57" s="203">
        <f>INDEX($C$45:$C$48,MATCH(LARGE($CB$45:$CB$48,ROW(A3)),$CB$45:$CB$48,0),1)</f>
        <v>3.0002</v>
      </c>
      <c r="D57" s="204"/>
      <c r="E57" s="204"/>
      <c r="F57" s="204"/>
      <c r="G57" s="205"/>
      <c r="H57" s="183" t="str">
        <f>" " &amp; INDEX($H$45:$H$48,MATCH(LARGE($CB$45:$CB$48,ROW(A3)),$CB$45:$CB$48,0),1)</f>
        <v xml:space="preserve">  Patrick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INDEX($T$45:$T$48,MATCH(LARGE($CB$45:$CB$48,ROW(A3)),$CB$45:$CB$48,0),1)</f>
        <v>6</v>
      </c>
      <c r="U57" s="93"/>
      <c r="V57" s="93"/>
      <c r="W57" s="93"/>
      <c r="X57" s="93"/>
      <c r="Y57" s="95"/>
      <c r="Z57" s="92">
        <f>INDEX($Z$45:$Z$48,MATCH(LARGE($CB$45:$CB$48,ROW(A3)),$CB$45:$CB$48,0),1)</f>
        <v>2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111"/>
      <c r="AK57" s="94">
        <f>INDEX($AK$45:$AK$48,MATCH(LARGE($CB$45:$CB$48,ROW(A3)),$CB$45:$CB$48,0),1)</f>
        <v>1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INDEX($AV$45:$AV$48,MATCH(LARGE($CB$45:$CB$48,ROW(A3)),$CB$45:$CB$48,0),1)</f>
        <v>3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INDEX($BG$45:$BG$48,MATCH(LARGE($CB$45:$CB$48,ROW(A3)),$CB$45:$CB$48,0),1)</f>
        <v>6</v>
      </c>
      <c r="BH57" s="93"/>
      <c r="BI57" s="93"/>
      <c r="BJ57" s="93"/>
      <c r="BK57" s="93"/>
      <c r="BL57" s="93" t="s">
        <v>2</v>
      </c>
      <c r="BM57" s="93"/>
      <c r="BN57" s="93">
        <f>INDEX($BN$45:$BN$48,MATCH(LARGE($CB$45:$CB$48,ROW(A3)),$CB$45:$CB$48,0),1)</f>
        <v>7</v>
      </c>
      <c r="BO57" s="93"/>
      <c r="BP57" s="93"/>
      <c r="BQ57" s="93"/>
      <c r="BR57" s="111"/>
      <c r="BS57" s="94">
        <f>INDEX($BS$45:$BS$48,MATCH(LARGE($CB$45:$CB$48,ROW(A3)),$CB$45:$CB$48,0),1)</f>
        <v>-1</v>
      </c>
      <c r="BT57" s="93"/>
      <c r="BU57" s="93"/>
      <c r="BV57" s="93"/>
      <c r="BW57" s="93"/>
      <c r="BX57" s="206">
        <f>INDEX($BX$45:$BX$48,MATCH(LARGE($CB$45:$CB$48,ROW(A3)),$CB$45:$CB$48,0),1)</f>
        <v>7</v>
      </c>
      <c r="BY57" s="207"/>
      <c r="BZ57" s="207"/>
      <c r="CA57" s="207"/>
      <c r="CB57" s="207"/>
      <c r="CC57" s="207"/>
      <c r="CD57" s="208"/>
      <c r="CE57" s="116"/>
      <c r="CF57" s="16"/>
      <c r="CG57" s="16"/>
      <c r="CH57" s="16"/>
      <c r="CI57" s="16"/>
      <c r="CJ57" s="116"/>
    </row>
    <row r="58" spans="1:88" s="1" customFormat="1" ht="11.25" customHeight="1" x14ac:dyDescent="0.25">
      <c r="A58" s="19"/>
      <c r="B58" s="115"/>
      <c r="C58" s="203">
        <f>INDEX($C$45:$C$48,MATCH(LARGE($CB$45:$CB$48,ROW(A4)),$CB$45:$CB$48,0),1)</f>
        <v>4.0000999999999998</v>
      </c>
      <c r="D58" s="204"/>
      <c r="E58" s="204"/>
      <c r="F58" s="204"/>
      <c r="G58" s="205"/>
      <c r="H58" s="183" t="str">
        <f>" " &amp; INDEX($H$45:$H$48,MATCH(LARGE($CB$45:$CB$48,ROW(A4)),$CB$45:$CB$48,0),1)</f>
        <v xml:space="preserve">  Schmiddi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INDEX($T$45:$T$48,MATCH(LARGE($CB$45:$CB$48,ROW(A4)),$CB$45:$CB$48,0),1)</f>
        <v>6</v>
      </c>
      <c r="U58" s="93"/>
      <c r="V58" s="93"/>
      <c r="W58" s="93"/>
      <c r="X58" s="93"/>
      <c r="Y58" s="95"/>
      <c r="Z58" s="92">
        <f>INDEX($Z$45:$Z$48,MATCH(LARGE($CB$45:$CB$48,ROW(A4)),$CB$45:$CB$48,0),1)</f>
        <v>1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INDEX($AK$45:$AK$48,MATCH(LARGE($CB$45:$CB$48,ROW(A4)),$CB$45:$CB$48,0),1)</f>
        <v>1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INDEX($AV$45:$AV$48,MATCH(LARGE($CB$45:$CB$48,ROW(A4)),$CB$45:$CB$48,0),1)</f>
        <v>4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INDEX($BG$45:$BG$48,MATCH(LARGE($CB$45:$CB$48,ROW(A4)),$CB$45:$CB$48,0),1)</f>
        <v>6</v>
      </c>
      <c r="BH58" s="93"/>
      <c r="BI58" s="93"/>
      <c r="BJ58" s="93"/>
      <c r="BK58" s="93"/>
      <c r="BL58" s="93" t="s">
        <v>2</v>
      </c>
      <c r="BM58" s="93"/>
      <c r="BN58" s="93">
        <f>INDEX($BN$45:$BN$48,MATCH(LARGE($CB$45:$CB$48,ROW(A4)),$CB$45:$CB$48,0),1)</f>
        <v>13</v>
      </c>
      <c r="BO58" s="93"/>
      <c r="BP58" s="93"/>
      <c r="BQ58" s="93"/>
      <c r="BR58" s="111"/>
      <c r="BS58" s="94">
        <f>INDEX($BS$45:$BS$48,MATCH(LARGE($CB$45:$CB$48,ROW(A4)),$CB$45:$CB$48,0),1)</f>
        <v>-7</v>
      </c>
      <c r="BT58" s="93"/>
      <c r="BU58" s="93"/>
      <c r="BV58" s="93"/>
      <c r="BW58" s="93"/>
      <c r="BX58" s="206">
        <f>INDEX($BX$45:$BX$48,MATCH(LARGE($CB$45:$CB$48,ROW(A4)),$CB$45:$CB$48,0),1)</f>
        <v>4</v>
      </c>
      <c r="BY58" s="207"/>
      <c r="BZ58" s="207"/>
      <c r="CA58" s="207"/>
      <c r="CB58" s="207"/>
      <c r="CC58" s="207"/>
      <c r="CD58" s="208"/>
      <c r="CE58" s="116"/>
      <c r="CF58" s="16"/>
      <c r="CG58" s="16"/>
      <c r="CH58" s="16"/>
      <c r="CI58" s="16"/>
      <c r="CJ58" s="116"/>
    </row>
    <row r="59" spans="1:88" s="1" customFormat="1" ht="7.5" customHeight="1" x14ac:dyDescent="0.25">
      <c r="A59" s="19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6"/>
      <c r="CG59" s="16"/>
      <c r="CH59" s="16"/>
      <c r="CI59" s="16"/>
      <c r="CJ59" s="116"/>
    </row>
    <row r="60" spans="1:88" s="1" customFormat="1" ht="7.5" customHeigh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9"/>
    </row>
  </sheetData>
  <sheetProtection sheet="1" objects="1" scenarios="1" selectLockedCells="1"/>
  <mergeCells count="352">
    <mergeCell ref="B9:CE9"/>
    <mergeCell ref="B10:CE10"/>
    <mergeCell ref="B11:CE11"/>
    <mergeCell ref="B12:B28"/>
    <mergeCell ref="C12:CD12"/>
    <mergeCell ref="BR17:BV17"/>
    <mergeCell ref="BW17:BY17"/>
    <mergeCell ref="BZ17:CD17"/>
    <mergeCell ref="R16:R21"/>
    <mergeCell ref="S16:W16"/>
    <mergeCell ref="CE12:CE2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21"/>
    <mergeCell ref="G16:G21"/>
    <mergeCell ref="H16:K16"/>
    <mergeCell ref="L16:L21"/>
    <mergeCell ref="A1:CJ1"/>
    <mergeCell ref="B2:CE2"/>
    <mergeCell ref="CJ2:CJ59"/>
    <mergeCell ref="B3:CE3"/>
    <mergeCell ref="B4:CE4"/>
    <mergeCell ref="B5:B8"/>
    <mergeCell ref="C5:CD5"/>
    <mergeCell ref="CE5:CE8"/>
    <mergeCell ref="C6:CD6"/>
    <mergeCell ref="C7:N7"/>
    <mergeCell ref="O7:AE7"/>
    <mergeCell ref="AF7:AV7"/>
    <mergeCell ref="AW7:BM7"/>
    <mergeCell ref="BN7:CD7"/>
    <mergeCell ref="C8:N8"/>
    <mergeCell ref="O8:AE8"/>
    <mergeCell ref="AF8:AV8"/>
    <mergeCell ref="AW8:BM8"/>
    <mergeCell ref="BN8:CD8"/>
    <mergeCell ref="H20:K20"/>
    <mergeCell ref="M20:Q20"/>
    <mergeCell ref="S20:W20"/>
    <mergeCell ref="Y20:AH20"/>
    <mergeCell ref="AJ20:AX20"/>
    <mergeCell ref="BZ16:CD16"/>
    <mergeCell ref="BB17:BP17"/>
    <mergeCell ref="AY17:BA17"/>
    <mergeCell ref="AY16:BA16"/>
    <mergeCell ref="BB16:BP16"/>
    <mergeCell ref="BQ16:BQ21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AY20:BA20"/>
    <mergeCell ref="BB20:BP20"/>
    <mergeCell ref="BR20:BV20"/>
    <mergeCell ref="BW20:BY20"/>
    <mergeCell ref="BZ20:CD20"/>
    <mergeCell ref="BZ21:CD21"/>
    <mergeCell ref="H18:K18"/>
    <mergeCell ref="M18:Q18"/>
    <mergeCell ref="S18:W18"/>
    <mergeCell ref="Y18:AH18"/>
    <mergeCell ref="AJ18:AX18"/>
    <mergeCell ref="AY18:BA18"/>
    <mergeCell ref="M16:Q16"/>
    <mergeCell ref="BR16:BV16"/>
    <mergeCell ref="BW16:BY16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X16:X21"/>
    <mergeCell ref="Y16:AH16"/>
    <mergeCell ref="AI16:AI21"/>
    <mergeCell ref="AJ16:AX16"/>
    <mergeCell ref="H17:K17"/>
    <mergeCell ref="M17:Q17"/>
    <mergeCell ref="S17:W17"/>
    <mergeCell ref="Y17:AH17"/>
    <mergeCell ref="AJ17:AX17"/>
    <mergeCell ref="H19:K19"/>
    <mergeCell ref="M19:Q19"/>
    <mergeCell ref="S19:W19"/>
    <mergeCell ref="Y19:AH19"/>
    <mergeCell ref="AJ19:AX19"/>
    <mergeCell ref="AY19:BA19"/>
    <mergeCell ref="C22:CD22"/>
    <mergeCell ref="C23:F28"/>
    <mergeCell ref="G23:G28"/>
    <mergeCell ref="H23:K23"/>
    <mergeCell ref="L23:L28"/>
    <mergeCell ref="M23:Q23"/>
    <mergeCell ref="BR23:BV23"/>
    <mergeCell ref="BW23:BY23"/>
    <mergeCell ref="BZ23:CD23"/>
    <mergeCell ref="BB24:BP24"/>
    <mergeCell ref="BR24:BV24"/>
    <mergeCell ref="BW24:BY24"/>
    <mergeCell ref="BZ24:CD24"/>
    <mergeCell ref="R23:R28"/>
    <mergeCell ref="S23:W23"/>
    <mergeCell ref="X23:X28"/>
    <mergeCell ref="Y23:AH23"/>
    <mergeCell ref="AI23:AI28"/>
    <mergeCell ref="AJ23:AX23"/>
    <mergeCell ref="H24:K24"/>
    <mergeCell ref="M24:Q24"/>
    <mergeCell ref="S24:W24"/>
    <mergeCell ref="Y24:AH24"/>
    <mergeCell ref="AJ24:AX24"/>
    <mergeCell ref="AY24:BA24"/>
    <mergeCell ref="AY23:BA23"/>
    <mergeCell ref="BB23:BP23"/>
    <mergeCell ref="BQ23:BQ28"/>
    <mergeCell ref="BB25:BP25"/>
    <mergeCell ref="BR25:BV25"/>
    <mergeCell ref="BW25:BY25"/>
    <mergeCell ref="BZ25:CD25"/>
    <mergeCell ref="H26:K26"/>
    <mergeCell ref="M26:Q26"/>
    <mergeCell ref="S26:W26"/>
    <mergeCell ref="Y26:AH26"/>
    <mergeCell ref="AJ26:AX26"/>
    <mergeCell ref="AY26:BA26"/>
    <mergeCell ref="H25:K25"/>
    <mergeCell ref="M25:Q25"/>
    <mergeCell ref="S25:W25"/>
    <mergeCell ref="Y25:AH25"/>
    <mergeCell ref="AJ25:AX25"/>
    <mergeCell ref="AY25:BA25"/>
    <mergeCell ref="BB26:BP26"/>
    <mergeCell ref="BR26:BV26"/>
    <mergeCell ref="BW26:BY26"/>
    <mergeCell ref="BZ26:CD26"/>
    <mergeCell ref="BZ28:CD28"/>
    <mergeCell ref="B29:CE29"/>
    <mergeCell ref="B30:CE30"/>
    <mergeCell ref="BB27:BP27"/>
    <mergeCell ref="BR27:BV27"/>
    <mergeCell ref="BW27:BY27"/>
    <mergeCell ref="BZ27:CD27"/>
    <mergeCell ref="H28:K28"/>
    <mergeCell ref="M28:Q28"/>
    <mergeCell ref="S28:W28"/>
    <mergeCell ref="Y28:AH28"/>
    <mergeCell ref="AJ28:AX28"/>
    <mergeCell ref="AY28:BA28"/>
    <mergeCell ref="H27:K27"/>
    <mergeCell ref="M27:Q27"/>
    <mergeCell ref="S27:W27"/>
    <mergeCell ref="Y27:AH27"/>
    <mergeCell ref="AJ27:AX27"/>
    <mergeCell ref="AY27:BA27"/>
    <mergeCell ref="BB28:BP28"/>
    <mergeCell ref="BR28:BV28"/>
    <mergeCell ref="BW28:BY28"/>
    <mergeCell ref="B31:CE31"/>
    <mergeCell ref="B32:B38"/>
    <mergeCell ref="C32:CD32"/>
    <mergeCell ref="CE32:CE38"/>
    <mergeCell ref="C33:CD33"/>
    <mergeCell ref="C34:N34"/>
    <mergeCell ref="O34:AE34"/>
    <mergeCell ref="AF34:AV34"/>
    <mergeCell ref="AW34:BM34"/>
    <mergeCell ref="BN34:CD34"/>
    <mergeCell ref="C36:N36"/>
    <mergeCell ref="O36:U36"/>
    <mergeCell ref="V36:X36"/>
    <mergeCell ref="Y36:AE36"/>
    <mergeCell ref="AF36:AV36"/>
    <mergeCell ref="C35:N35"/>
    <mergeCell ref="O35:AE35"/>
    <mergeCell ref="AF35:AL35"/>
    <mergeCell ref="AM35:AO35"/>
    <mergeCell ref="AP35:AV35"/>
    <mergeCell ref="AW36:BC36"/>
    <mergeCell ref="BD36:BF36"/>
    <mergeCell ref="BG36:BM36"/>
    <mergeCell ref="BN36:BT36"/>
    <mergeCell ref="BU36:BW36"/>
    <mergeCell ref="BX36:CD36"/>
    <mergeCell ref="BD35:BF35"/>
    <mergeCell ref="BG35:BM35"/>
    <mergeCell ref="BN35:BT35"/>
    <mergeCell ref="BU35:BW35"/>
    <mergeCell ref="BX35:CD35"/>
    <mergeCell ref="AW35:BC35"/>
    <mergeCell ref="C38:N38"/>
    <mergeCell ref="O38:U38"/>
    <mergeCell ref="V38:X38"/>
    <mergeCell ref="Y38:AE38"/>
    <mergeCell ref="AF38:AL38"/>
    <mergeCell ref="C37:N37"/>
    <mergeCell ref="O37:U37"/>
    <mergeCell ref="V37:X37"/>
    <mergeCell ref="Y37:AE37"/>
    <mergeCell ref="AF37:AL37"/>
    <mergeCell ref="AM38:AO38"/>
    <mergeCell ref="AP38:AV38"/>
    <mergeCell ref="AW38:BC38"/>
    <mergeCell ref="BD38:BF38"/>
    <mergeCell ref="BG38:BM38"/>
    <mergeCell ref="BN38:CD38"/>
    <mergeCell ref="AP37:AV37"/>
    <mergeCell ref="AW37:BM37"/>
    <mergeCell ref="BN37:BT37"/>
    <mergeCell ref="BU37:BW37"/>
    <mergeCell ref="BX37:CD37"/>
    <mergeCell ref="AM37:AO37"/>
    <mergeCell ref="B39:CE39"/>
    <mergeCell ref="B40:CE40"/>
    <mergeCell ref="B41:CE41"/>
    <mergeCell ref="H44:S44"/>
    <mergeCell ref="T44:Y44"/>
    <mergeCell ref="CB44:CD44"/>
    <mergeCell ref="C45:G45"/>
    <mergeCell ref="H45:S45"/>
    <mergeCell ref="T45:Y45"/>
    <mergeCell ref="Z45:AJ45"/>
    <mergeCell ref="AK45:AU45"/>
    <mergeCell ref="AV45:BF45"/>
    <mergeCell ref="BG45:BK45"/>
    <mergeCell ref="BL45:BM45"/>
    <mergeCell ref="BN45:BR45"/>
    <mergeCell ref="Z44:AJ44"/>
    <mergeCell ref="AK44:AU44"/>
    <mergeCell ref="AV44:BF44"/>
    <mergeCell ref="BG44:BR44"/>
    <mergeCell ref="BS44:BW44"/>
    <mergeCell ref="BX44:CA44"/>
    <mergeCell ref="BS45:BW45"/>
    <mergeCell ref="AK47:AU47"/>
    <mergeCell ref="BS48:BW48"/>
    <mergeCell ref="BX48:CA48"/>
    <mergeCell ref="CB48:CD48"/>
    <mergeCell ref="B49:CE49"/>
    <mergeCell ref="BX45:CA45"/>
    <mergeCell ref="CB45:CD45"/>
    <mergeCell ref="C46:G46"/>
    <mergeCell ref="H46:S46"/>
    <mergeCell ref="T46:Y46"/>
    <mergeCell ref="Z46:AJ46"/>
    <mergeCell ref="AK46:AU46"/>
    <mergeCell ref="AV46:BF46"/>
    <mergeCell ref="BG46:BK46"/>
    <mergeCell ref="BL46:BM46"/>
    <mergeCell ref="BN46:BR46"/>
    <mergeCell ref="BS46:BW46"/>
    <mergeCell ref="BX46:CA46"/>
    <mergeCell ref="CB46:CD46"/>
    <mergeCell ref="B42:B48"/>
    <mergeCell ref="C42:CD42"/>
    <mergeCell ref="CE42:CE48"/>
    <mergeCell ref="C43:CD43"/>
    <mergeCell ref="C44:G44"/>
    <mergeCell ref="BS55:BW55"/>
    <mergeCell ref="BX55:CD55"/>
    <mergeCell ref="B50:CE50"/>
    <mergeCell ref="B51:CE51"/>
    <mergeCell ref="CB47:CD47"/>
    <mergeCell ref="C48:G48"/>
    <mergeCell ref="H48:S48"/>
    <mergeCell ref="T48:Y48"/>
    <mergeCell ref="Z48:AJ48"/>
    <mergeCell ref="AK48:AU48"/>
    <mergeCell ref="AV48:BF48"/>
    <mergeCell ref="BG48:BK48"/>
    <mergeCell ref="BL48:BM48"/>
    <mergeCell ref="BN48:BR48"/>
    <mergeCell ref="AV47:BF47"/>
    <mergeCell ref="BG47:BK47"/>
    <mergeCell ref="BL47:BM47"/>
    <mergeCell ref="BN47:BR47"/>
    <mergeCell ref="BS47:BW47"/>
    <mergeCell ref="BX47:CA47"/>
    <mergeCell ref="C47:G47"/>
    <mergeCell ref="H47:S47"/>
    <mergeCell ref="T47:Y47"/>
    <mergeCell ref="Z47:AJ47"/>
    <mergeCell ref="BG55:BK55"/>
    <mergeCell ref="C54:G54"/>
    <mergeCell ref="H54:S54"/>
    <mergeCell ref="T54:Y54"/>
    <mergeCell ref="Z54:AJ54"/>
    <mergeCell ref="AK54:AU54"/>
    <mergeCell ref="AV54:BF54"/>
    <mergeCell ref="BL55:BM55"/>
    <mergeCell ref="BN55:BR55"/>
    <mergeCell ref="A60:CJ60"/>
    <mergeCell ref="BG58:BK58"/>
    <mergeCell ref="BL58:BM58"/>
    <mergeCell ref="BN58:BR58"/>
    <mergeCell ref="BS58:BW58"/>
    <mergeCell ref="BX58:CD58"/>
    <mergeCell ref="B59:CE59"/>
    <mergeCell ref="C58:G58"/>
    <mergeCell ref="H58:S58"/>
    <mergeCell ref="T58:Y58"/>
    <mergeCell ref="Z58:AJ58"/>
    <mergeCell ref="AK58:AU58"/>
    <mergeCell ref="AV58:BF58"/>
    <mergeCell ref="B52:B58"/>
    <mergeCell ref="C52:CD52"/>
    <mergeCell ref="CE52:CE58"/>
    <mergeCell ref="AV57:BF57"/>
    <mergeCell ref="BG57:BK57"/>
    <mergeCell ref="BL57:BM57"/>
    <mergeCell ref="BN57:BR57"/>
    <mergeCell ref="BS57:BW57"/>
    <mergeCell ref="BX57:CD57"/>
    <mergeCell ref="BG56:BK56"/>
    <mergeCell ref="BL56:BM56"/>
    <mergeCell ref="C53:CD53"/>
    <mergeCell ref="C57:G57"/>
    <mergeCell ref="H57:S57"/>
    <mergeCell ref="T57:Y57"/>
    <mergeCell ref="Z57:AJ57"/>
    <mergeCell ref="AK57:AU57"/>
    <mergeCell ref="C56:G56"/>
    <mergeCell ref="H56:S56"/>
    <mergeCell ref="T56:Y56"/>
    <mergeCell ref="Z56:AJ56"/>
    <mergeCell ref="AK56:AU56"/>
    <mergeCell ref="AV56:BF56"/>
    <mergeCell ref="BS56:BW56"/>
    <mergeCell ref="BX56:CD56"/>
    <mergeCell ref="BN56:BR56"/>
    <mergeCell ref="BG54:BR54"/>
    <mergeCell ref="BS54:BW54"/>
    <mergeCell ref="BX54:CD54"/>
    <mergeCell ref="C55:G55"/>
    <mergeCell ref="H55:S55"/>
    <mergeCell ref="T55:Y55"/>
    <mergeCell ref="Z55:AJ55"/>
    <mergeCell ref="AK55:AU55"/>
    <mergeCell ref="AV55:BF5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CJ105"/>
  <sheetViews>
    <sheetView showGridLines="0" showRowColHeaders="0" zoomScaleNormal="100" workbookViewId="0">
      <selection activeCell="B2" sqref="B2:CE2"/>
    </sheetView>
  </sheetViews>
  <sheetFormatPr baseColWidth="10" defaultColWidth="1.42578125" defaultRowHeight="11.25" x14ac:dyDescent="0.25"/>
  <cols>
    <col min="1" max="84" width="1.42578125" style="8" customWidth="1"/>
    <col min="85" max="88" width="1.42578125" style="1" hidden="1" customWidth="1"/>
    <col min="89" max="129" width="1.42578125" style="8" customWidth="1"/>
    <col min="130" max="16384" width="1.42578125" style="8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4"/>
    </row>
    <row r="2" spans="1:88" s="12" customFormat="1" ht="26.25" customHeight="1" x14ac:dyDescent="0.25">
      <c r="A2" s="17"/>
      <c r="B2" s="121" t="s">
        <v>46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00"/>
      <c r="CG2" s="11"/>
      <c r="CH2" s="11"/>
      <c r="CI2" s="11"/>
      <c r="CJ2" s="11"/>
    </row>
    <row r="3" spans="1:88" ht="11.25" customHeight="1" x14ac:dyDescent="0.25">
      <c r="A3" s="1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100"/>
    </row>
    <row r="4" spans="1:88" ht="7.5" customHeight="1" x14ac:dyDescent="0.25">
      <c r="A4" s="17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F4" s="100"/>
    </row>
    <row r="5" spans="1:88" s="13" customFormat="1" ht="15" customHeight="1" x14ac:dyDescent="0.25">
      <c r="A5" s="17"/>
      <c r="B5" s="122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23"/>
      <c r="CF5" s="100"/>
      <c r="CG5" s="2"/>
      <c r="CH5" s="2"/>
      <c r="CI5" s="2"/>
      <c r="CJ5" s="2"/>
    </row>
    <row r="6" spans="1:88" ht="7.5" customHeight="1" x14ac:dyDescent="0.25">
      <c r="A6" s="17"/>
      <c r="B6" s="12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23"/>
      <c r="CF6" s="100"/>
    </row>
    <row r="7" spans="1:88" s="9" customFormat="1" ht="11.25" customHeight="1" x14ac:dyDescent="0.25">
      <c r="A7" s="17"/>
      <c r="B7" s="122"/>
      <c r="C7" s="135" t="str">
        <f>" Spieler"</f>
        <v xml:space="preserve"> Spieler</v>
      </c>
      <c r="D7" s="136"/>
      <c r="E7" s="136"/>
      <c r="F7" s="136"/>
      <c r="G7" s="136"/>
      <c r="H7" s="136"/>
      <c r="I7" s="136"/>
      <c r="J7" s="136"/>
      <c r="K7" s="136"/>
      <c r="L7" s="137"/>
      <c r="M7" s="179" t="s">
        <v>103</v>
      </c>
      <c r="N7" s="170"/>
      <c r="O7" s="170"/>
      <c r="P7" s="170"/>
      <c r="Q7" s="170"/>
      <c r="R7" s="170"/>
      <c r="S7" s="170"/>
      <c r="T7" s="170"/>
      <c r="U7" s="170"/>
      <c r="V7" s="170"/>
      <c r="W7" s="124" t="s">
        <v>104</v>
      </c>
      <c r="X7" s="124"/>
      <c r="Y7" s="124"/>
      <c r="Z7" s="124"/>
      <c r="AA7" s="124"/>
      <c r="AB7" s="124"/>
      <c r="AC7" s="124"/>
      <c r="AD7" s="124"/>
      <c r="AE7" s="124"/>
      <c r="AF7" s="124"/>
      <c r="AG7" s="124" t="s">
        <v>105</v>
      </c>
      <c r="AH7" s="124"/>
      <c r="AI7" s="124"/>
      <c r="AJ7" s="124"/>
      <c r="AK7" s="124"/>
      <c r="AL7" s="124"/>
      <c r="AM7" s="124"/>
      <c r="AN7" s="124"/>
      <c r="AO7" s="124"/>
      <c r="AP7" s="124"/>
      <c r="AQ7" s="124" t="s">
        <v>106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 t="s">
        <v>107</v>
      </c>
      <c r="BB7" s="124"/>
      <c r="BC7" s="124"/>
      <c r="BD7" s="124"/>
      <c r="BE7" s="124"/>
      <c r="BF7" s="124"/>
      <c r="BG7" s="124"/>
      <c r="BH7" s="124"/>
      <c r="BI7" s="124"/>
      <c r="BJ7" s="124"/>
      <c r="BK7" s="124" t="s">
        <v>108</v>
      </c>
      <c r="BL7" s="124"/>
      <c r="BM7" s="124"/>
      <c r="BN7" s="124"/>
      <c r="BO7" s="124"/>
      <c r="BP7" s="124"/>
      <c r="BQ7" s="124"/>
      <c r="BR7" s="124"/>
      <c r="BS7" s="124"/>
      <c r="BT7" s="124"/>
      <c r="BU7" s="170" t="s">
        <v>109</v>
      </c>
      <c r="BV7" s="170"/>
      <c r="BW7" s="170"/>
      <c r="BX7" s="170"/>
      <c r="BY7" s="170"/>
      <c r="BZ7" s="170"/>
      <c r="CA7" s="170"/>
      <c r="CB7" s="170"/>
      <c r="CC7" s="170"/>
      <c r="CD7" s="171"/>
      <c r="CE7" s="123"/>
      <c r="CF7" s="100"/>
      <c r="CG7" s="3"/>
      <c r="CH7" s="3"/>
      <c r="CI7" s="3"/>
      <c r="CJ7" s="3"/>
    </row>
    <row r="8" spans="1:88" ht="11.25" customHeight="1" x14ac:dyDescent="0.25">
      <c r="A8" s="17"/>
      <c r="B8" s="122"/>
      <c r="C8" s="172" t="str">
        <f>" Name"</f>
        <v xml:space="preserve"> Name</v>
      </c>
      <c r="D8" s="173"/>
      <c r="E8" s="173"/>
      <c r="F8" s="173"/>
      <c r="G8" s="173"/>
      <c r="H8" s="173"/>
      <c r="I8" s="173"/>
      <c r="J8" s="173"/>
      <c r="K8" s="173"/>
      <c r="L8" s="174"/>
      <c r="M8" s="175" t="s">
        <v>28</v>
      </c>
      <c r="N8" s="176"/>
      <c r="O8" s="176"/>
      <c r="P8" s="176"/>
      <c r="Q8" s="176"/>
      <c r="R8" s="176"/>
      <c r="S8" s="176"/>
      <c r="T8" s="176"/>
      <c r="U8" s="176"/>
      <c r="V8" s="176"/>
      <c r="W8" s="177" t="s">
        <v>66</v>
      </c>
      <c r="X8" s="177"/>
      <c r="Y8" s="177"/>
      <c r="Z8" s="177"/>
      <c r="AA8" s="177"/>
      <c r="AB8" s="177"/>
      <c r="AC8" s="177"/>
      <c r="AD8" s="177"/>
      <c r="AE8" s="177"/>
      <c r="AF8" s="177"/>
      <c r="AG8" s="177" t="s">
        <v>29</v>
      </c>
      <c r="AH8" s="177"/>
      <c r="AI8" s="177"/>
      <c r="AJ8" s="177"/>
      <c r="AK8" s="177"/>
      <c r="AL8" s="177"/>
      <c r="AM8" s="177"/>
      <c r="AN8" s="177"/>
      <c r="AO8" s="177"/>
      <c r="AP8" s="177"/>
      <c r="AQ8" s="177" t="s">
        <v>70</v>
      </c>
      <c r="AR8" s="177"/>
      <c r="AS8" s="177"/>
      <c r="AT8" s="177"/>
      <c r="AU8" s="177"/>
      <c r="AV8" s="177"/>
      <c r="AW8" s="177"/>
      <c r="AX8" s="177"/>
      <c r="AY8" s="177"/>
      <c r="AZ8" s="177"/>
      <c r="BA8" s="177" t="s">
        <v>67</v>
      </c>
      <c r="BB8" s="177"/>
      <c r="BC8" s="177"/>
      <c r="BD8" s="177"/>
      <c r="BE8" s="177"/>
      <c r="BF8" s="177"/>
      <c r="BG8" s="177"/>
      <c r="BH8" s="177"/>
      <c r="BI8" s="177"/>
      <c r="BJ8" s="177"/>
      <c r="BK8" s="177" t="s">
        <v>30</v>
      </c>
      <c r="BL8" s="177"/>
      <c r="BM8" s="177"/>
      <c r="BN8" s="177"/>
      <c r="BO8" s="177"/>
      <c r="BP8" s="177"/>
      <c r="BQ8" s="177"/>
      <c r="BR8" s="177"/>
      <c r="BS8" s="177"/>
      <c r="BT8" s="177"/>
      <c r="BU8" s="176" t="s">
        <v>69</v>
      </c>
      <c r="BV8" s="176"/>
      <c r="BW8" s="176"/>
      <c r="BX8" s="176"/>
      <c r="BY8" s="176"/>
      <c r="BZ8" s="176"/>
      <c r="CA8" s="176"/>
      <c r="CB8" s="176"/>
      <c r="CC8" s="176"/>
      <c r="CD8" s="178"/>
      <c r="CE8" s="123"/>
      <c r="CF8" s="100"/>
    </row>
    <row r="9" spans="1:88" ht="7.5" customHeight="1" x14ac:dyDescent="0.25">
      <c r="A9" s="17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F9" s="100"/>
    </row>
    <row r="10" spans="1:88" ht="11.25" customHeight="1" x14ac:dyDescent="0.25">
      <c r="A10" s="17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00"/>
    </row>
    <row r="11" spans="1:88" ht="7.5" customHeight="1" x14ac:dyDescent="0.25">
      <c r="A11" s="17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F11" s="100"/>
    </row>
    <row r="12" spans="1:88" ht="15" customHeight="1" x14ac:dyDescent="0.25">
      <c r="A12" s="17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00"/>
    </row>
    <row r="13" spans="1:88" ht="7.5" customHeight="1" x14ac:dyDescent="0.25">
      <c r="A13" s="17"/>
      <c r="B13" s="115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6"/>
      <c r="CF13" s="100"/>
    </row>
    <row r="14" spans="1:88" s="9" customFormat="1" ht="11.25" customHeight="1" x14ac:dyDescent="0.25">
      <c r="A14" s="17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4"/>
      <c r="M14" s="73" t="s">
        <v>8</v>
      </c>
      <c r="N14" s="74"/>
      <c r="O14" s="74"/>
      <c r="P14" s="74"/>
      <c r="Q14" s="75"/>
      <c r="R14" s="14"/>
      <c r="S14" s="73" t="s">
        <v>9</v>
      </c>
      <c r="T14" s="74"/>
      <c r="U14" s="74"/>
      <c r="V14" s="74"/>
      <c r="W14" s="75"/>
      <c r="X14" s="14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4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4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100"/>
      <c r="CG14" s="3" t="s">
        <v>16</v>
      </c>
      <c r="CH14" s="3" t="s">
        <v>23</v>
      </c>
      <c r="CI14" s="3" t="s">
        <v>18</v>
      </c>
      <c r="CJ14" s="3" t="s">
        <v>24</v>
      </c>
    </row>
    <row r="15" spans="1:88" ht="7.5" customHeight="1" x14ac:dyDescent="0.25">
      <c r="A15" s="17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00"/>
    </row>
    <row r="16" spans="1:88" ht="11.25" customHeight="1" x14ac:dyDescent="0.25">
      <c r="A16" s="17"/>
      <c r="B16" s="115"/>
      <c r="C16" s="142" t="s">
        <v>7</v>
      </c>
      <c r="D16" s="143"/>
      <c r="E16" s="143"/>
      <c r="F16" s="144"/>
      <c r="G16" s="151"/>
      <c r="H16" s="79">
        <v>1</v>
      </c>
      <c r="I16" s="80"/>
      <c r="J16" s="80"/>
      <c r="K16" s="81"/>
      <c r="L16" s="152"/>
      <c r="M16" s="153" t="s">
        <v>10</v>
      </c>
      <c r="N16" s="154"/>
      <c r="O16" s="154"/>
      <c r="P16" s="154"/>
      <c r="Q16" s="155"/>
      <c r="R16" s="152"/>
      <c r="S16" s="158">
        <v>0.8125</v>
      </c>
      <c r="T16" s="154"/>
      <c r="U16" s="154"/>
      <c r="V16" s="154"/>
      <c r="W16" s="155"/>
      <c r="X16" s="152"/>
      <c r="Y16" s="153" t="s">
        <v>25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52"/>
      <c r="AJ16" s="159" t="str">
        <f>$M$8 &amp; " "</f>
        <v xml:space="preserve">Patrick </v>
      </c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80" t="s">
        <v>2</v>
      </c>
      <c r="AZ16" s="80"/>
      <c r="BA16" s="80"/>
      <c r="BB16" s="156" t="str">
        <f>" " &amp; $W$8</f>
        <v xml:space="preserve"> Jule</v>
      </c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7"/>
      <c r="BQ16" s="152"/>
      <c r="BR16" s="153">
        <v>0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0</v>
      </c>
      <c r="CA16" s="154"/>
      <c r="CB16" s="154"/>
      <c r="CC16" s="154"/>
      <c r="CD16" s="155"/>
      <c r="CE16" s="116"/>
      <c r="CF16" s="100"/>
      <c r="CG16" s="1">
        <f>IF(AND(ISNUMBER(BR16),ISNUMBER(BZ16)),1,0)</f>
        <v>1</v>
      </c>
      <c r="CH16" s="1">
        <f>IF(OR(ISBLANK(BR16),ISBLANK(BZ16)),0,IF(BR16&gt;BZ16,1,0))</f>
        <v>0</v>
      </c>
      <c r="CI16" s="1">
        <f>IF(OR(ISBLANK(BR16),ISBLANK(BZ16)),0,IF(BR16=BZ16,1,0))</f>
        <v>1</v>
      </c>
      <c r="CJ16" s="1">
        <f>IF(OR(ISBLANK(BR16),ISBLANK(BZ16)),0,IF(BR16&lt;BZ16,1,0))</f>
        <v>0</v>
      </c>
    </row>
    <row r="17" spans="1:88" ht="11.25" customHeight="1" x14ac:dyDescent="0.25">
      <c r="A17" s="17"/>
      <c r="B17" s="115"/>
      <c r="C17" s="145"/>
      <c r="D17" s="146"/>
      <c r="E17" s="146"/>
      <c r="F17" s="147"/>
      <c r="G17" s="151"/>
      <c r="H17" s="79">
        <f>H16+1</f>
        <v>2</v>
      </c>
      <c r="I17" s="80"/>
      <c r="J17" s="80"/>
      <c r="K17" s="81"/>
      <c r="L17" s="152"/>
      <c r="M17" s="79" t="str">
        <f>$M$16</f>
        <v>23.12.</v>
      </c>
      <c r="N17" s="80"/>
      <c r="O17" s="80"/>
      <c r="P17" s="80"/>
      <c r="Q17" s="81"/>
      <c r="R17" s="152"/>
      <c r="S17" s="161">
        <f>S16</f>
        <v>0.8125</v>
      </c>
      <c r="T17" s="80"/>
      <c r="U17" s="80"/>
      <c r="V17" s="80"/>
      <c r="W17" s="81"/>
      <c r="X17" s="152"/>
      <c r="Y17" s="153" t="s">
        <v>37</v>
      </c>
      <c r="Z17" s="154"/>
      <c r="AA17" s="154"/>
      <c r="AB17" s="154"/>
      <c r="AC17" s="154"/>
      <c r="AD17" s="154"/>
      <c r="AE17" s="154"/>
      <c r="AF17" s="154"/>
      <c r="AG17" s="154"/>
      <c r="AH17" s="155"/>
      <c r="AI17" s="152"/>
      <c r="AJ17" s="159" t="str">
        <f>$AG$8 &amp; " "</f>
        <v xml:space="preserve">Markus </v>
      </c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80" t="s">
        <v>2</v>
      </c>
      <c r="AZ17" s="80"/>
      <c r="BA17" s="80"/>
      <c r="BB17" s="156" t="str">
        <f>" " &amp; $AQ$8</f>
        <v xml:space="preserve"> Basti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7"/>
      <c r="BQ17" s="152"/>
      <c r="BR17" s="153">
        <v>1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1</v>
      </c>
      <c r="CA17" s="154"/>
      <c r="CB17" s="154"/>
      <c r="CC17" s="154"/>
      <c r="CD17" s="155"/>
      <c r="CE17" s="116"/>
      <c r="CF17" s="100"/>
      <c r="CG17" s="1">
        <f t="shared" ref="CG17:CG36" si="0">IF(AND(ISNUMBER(BR17),ISNUMBER(BZ17)),1,0)</f>
        <v>1</v>
      </c>
      <c r="CH17" s="1">
        <f t="shared" ref="CH17:CH36" si="1">IF(OR(ISBLANK(BR17),ISBLANK(BZ17)),0,IF(BR17&gt;BZ17,1,0))</f>
        <v>0</v>
      </c>
      <c r="CI17" s="1">
        <f t="shared" ref="CI17:CI36" si="2">IF(OR(ISBLANK(BR17),ISBLANK(BZ17)),0,IF(BR17=BZ17,1,0))</f>
        <v>1</v>
      </c>
      <c r="CJ17" s="1">
        <f t="shared" ref="CJ17:CJ36" si="3">IF(OR(ISBLANK(BR17),ISBLANK(BZ17)),0,IF(BR17&lt;BZ17,1,0))</f>
        <v>0</v>
      </c>
    </row>
    <row r="18" spans="1:88" ht="11.25" customHeight="1" x14ac:dyDescent="0.25">
      <c r="A18" s="17"/>
      <c r="B18" s="115"/>
      <c r="C18" s="145"/>
      <c r="D18" s="146"/>
      <c r="E18" s="146"/>
      <c r="F18" s="147"/>
      <c r="G18" s="151"/>
      <c r="H18" s="79">
        <f t="shared" ref="H18:H36" si="4">H17+1</f>
        <v>3</v>
      </c>
      <c r="I18" s="80"/>
      <c r="J18" s="80"/>
      <c r="K18" s="81"/>
      <c r="L18" s="152"/>
      <c r="M18" s="79" t="str">
        <f t="shared" ref="M18:M36" si="5">$M$16</f>
        <v>23.12.</v>
      </c>
      <c r="N18" s="80"/>
      <c r="O18" s="80"/>
      <c r="P18" s="80"/>
      <c r="Q18" s="81"/>
      <c r="R18" s="152"/>
      <c r="S18" s="161">
        <f>S16</f>
        <v>0.8125</v>
      </c>
      <c r="T18" s="80"/>
      <c r="U18" s="80"/>
      <c r="V18" s="80"/>
      <c r="W18" s="81"/>
      <c r="X18" s="152"/>
      <c r="Y18" s="153" t="s">
        <v>26</v>
      </c>
      <c r="Z18" s="154"/>
      <c r="AA18" s="154"/>
      <c r="AB18" s="154"/>
      <c r="AC18" s="154"/>
      <c r="AD18" s="154"/>
      <c r="AE18" s="154"/>
      <c r="AF18" s="154"/>
      <c r="AG18" s="154"/>
      <c r="AH18" s="155"/>
      <c r="AI18" s="152"/>
      <c r="AJ18" s="159" t="str">
        <f>$BA$8 &amp; " "</f>
        <v xml:space="preserve">Schmiddi </v>
      </c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80" t="s">
        <v>2</v>
      </c>
      <c r="AZ18" s="80"/>
      <c r="BA18" s="80"/>
      <c r="BB18" s="156" t="str">
        <f>" " &amp; $BK$8</f>
        <v xml:space="preserve"> Christoph</v>
      </c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7"/>
      <c r="BQ18" s="152"/>
      <c r="BR18" s="153">
        <v>1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0</v>
      </c>
      <c r="CA18" s="154"/>
      <c r="CB18" s="154"/>
      <c r="CC18" s="154"/>
      <c r="CD18" s="155"/>
      <c r="CE18" s="116"/>
      <c r="CF18" s="100"/>
      <c r="CG18" s="1">
        <f t="shared" si="0"/>
        <v>1</v>
      </c>
      <c r="CH18" s="1">
        <f t="shared" si="1"/>
        <v>1</v>
      </c>
      <c r="CI18" s="1">
        <f t="shared" si="2"/>
        <v>0</v>
      </c>
      <c r="CJ18" s="1">
        <f t="shared" si="3"/>
        <v>0</v>
      </c>
    </row>
    <row r="19" spans="1:88" ht="11.25" customHeight="1" x14ac:dyDescent="0.25">
      <c r="A19" s="17"/>
      <c r="B19" s="115"/>
      <c r="C19" s="145"/>
      <c r="D19" s="146"/>
      <c r="E19" s="146"/>
      <c r="F19" s="147"/>
      <c r="G19" s="151"/>
      <c r="H19" s="79">
        <f t="shared" si="4"/>
        <v>4</v>
      </c>
      <c r="I19" s="80"/>
      <c r="J19" s="80"/>
      <c r="K19" s="81"/>
      <c r="L19" s="152"/>
      <c r="M19" s="79" t="str">
        <f t="shared" si="5"/>
        <v>23.12.</v>
      </c>
      <c r="N19" s="80"/>
      <c r="O19" s="80"/>
      <c r="P19" s="80"/>
      <c r="Q19" s="81"/>
      <c r="R19" s="152"/>
      <c r="S19" s="161">
        <f t="shared" ref="S19:S36" si="6">S16+$C$14</f>
        <v>0.8208333333333333</v>
      </c>
      <c r="T19" s="80"/>
      <c r="U19" s="80"/>
      <c r="V19" s="80"/>
      <c r="W19" s="81"/>
      <c r="X19" s="152"/>
      <c r="Y19" s="79" t="str">
        <f>$Y$16</f>
        <v>Fernseher (links)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52"/>
      <c r="AJ19" s="159" t="str">
        <f>$BU$8 &amp; " "</f>
        <v xml:space="preserve">Ratze </v>
      </c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80" t="s">
        <v>2</v>
      </c>
      <c r="AZ19" s="80"/>
      <c r="BA19" s="80"/>
      <c r="BB19" s="156" t="str">
        <f>" " &amp; $M$8</f>
        <v xml:space="preserve"> Patrick</v>
      </c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7"/>
      <c r="BQ19" s="152"/>
      <c r="BR19" s="153">
        <v>1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0</v>
      </c>
      <c r="CA19" s="154"/>
      <c r="CB19" s="154"/>
      <c r="CC19" s="154"/>
      <c r="CD19" s="155"/>
      <c r="CE19" s="116"/>
      <c r="CF19" s="100"/>
      <c r="CG19" s="1">
        <f t="shared" si="0"/>
        <v>1</v>
      </c>
      <c r="CH19" s="1">
        <f t="shared" si="1"/>
        <v>1</v>
      </c>
      <c r="CI19" s="1">
        <f t="shared" si="2"/>
        <v>0</v>
      </c>
      <c r="CJ19" s="1">
        <f t="shared" si="3"/>
        <v>0</v>
      </c>
    </row>
    <row r="20" spans="1:88" ht="11.25" customHeight="1" x14ac:dyDescent="0.25">
      <c r="A20" s="17"/>
      <c r="B20" s="115"/>
      <c r="C20" s="145"/>
      <c r="D20" s="146"/>
      <c r="E20" s="146"/>
      <c r="F20" s="147"/>
      <c r="G20" s="151"/>
      <c r="H20" s="79">
        <f t="shared" si="4"/>
        <v>5</v>
      </c>
      <c r="I20" s="80"/>
      <c r="J20" s="80"/>
      <c r="K20" s="81"/>
      <c r="L20" s="152"/>
      <c r="M20" s="79" t="str">
        <f t="shared" si="5"/>
        <v>23.12.</v>
      </c>
      <c r="N20" s="80"/>
      <c r="O20" s="80"/>
      <c r="P20" s="80"/>
      <c r="Q20" s="81"/>
      <c r="R20" s="152"/>
      <c r="S20" s="161">
        <f t="shared" si="6"/>
        <v>0.8208333333333333</v>
      </c>
      <c r="T20" s="80"/>
      <c r="U20" s="80"/>
      <c r="V20" s="80"/>
      <c r="W20" s="81"/>
      <c r="X20" s="152"/>
      <c r="Y20" s="79" t="str">
        <f>$Y$17</f>
        <v>Fernseher (mitte)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52"/>
      <c r="AJ20" s="159" t="str">
        <f>$W$8 &amp; " "</f>
        <v xml:space="preserve">Jule </v>
      </c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80" t="s">
        <v>2</v>
      </c>
      <c r="AZ20" s="80"/>
      <c r="BA20" s="80"/>
      <c r="BB20" s="156" t="str">
        <f>" " &amp; $AG$8</f>
        <v xml:space="preserve"> Markus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52"/>
      <c r="BR20" s="153">
        <v>0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0</v>
      </c>
      <c r="CA20" s="154"/>
      <c r="CB20" s="154"/>
      <c r="CC20" s="154"/>
      <c r="CD20" s="155"/>
      <c r="CE20" s="116"/>
      <c r="CF20" s="100"/>
      <c r="CG20" s="1">
        <f t="shared" si="0"/>
        <v>1</v>
      </c>
      <c r="CH20" s="1">
        <f t="shared" si="1"/>
        <v>0</v>
      </c>
      <c r="CI20" s="1">
        <f t="shared" si="2"/>
        <v>1</v>
      </c>
      <c r="CJ20" s="1">
        <f t="shared" si="3"/>
        <v>0</v>
      </c>
    </row>
    <row r="21" spans="1:88" ht="11.25" customHeight="1" x14ac:dyDescent="0.25">
      <c r="A21" s="17"/>
      <c r="B21" s="115"/>
      <c r="C21" s="145"/>
      <c r="D21" s="146"/>
      <c r="E21" s="146"/>
      <c r="F21" s="147"/>
      <c r="G21" s="151"/>
      <c r="H21" s="79">
        <f t="shared" si="4"/>
        <v>6</v>
      </c>
      <c r="I21" s="80"/>
      <c r="J21" s="80"/>
      <c r="K21" s="81"/>
      <c r="L21" s="152"/>
      <c r="M21" s="79" t="str">
        <f t="shared" si="5"/>
        <v>23.12.</v>
      </c>
      <c r="N21" s="80"/>
      <c r="O21" s="80"/>
      <c r="P21" s="80"/>
      <c r="Q21" s="81"/>
      <c r="R21" s="152"/>
      <c r="S21" s="161">
        <f t="shared" si="6"/>
        <v>0.8208333333333333</v>
      </c>
      <c r="T21" s="80"/>
      <c r="U21" s="80"/>
      <c r="V21" s="80"/>
      <c r="W21" s="81"/>
      <c r="X21" s="152"/>
      <c r="Y21" s="79" t="str">
        <f>$Y$18</f>
        <v>Fernseher (rechts)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52"/>
      <c r="AJ21" s="159" t="str">
        <f>$AQ$8 &amp; " "</f>
        <v xml:space="preserve">Basti 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80" t="s">
        <v>2</v>
      </c>
      <c r="AZ21" s="80"/>
      <c r="BA21" s="80"/>
      <c r="BB21" s="156" t="str">
        <f>" " &amp; $BA$8</f>
        <v xml:space="preserve"> Schmiddi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7"/>
      <c r="BQ21" s="152"/>
      <c r="BR21" s="153">
        <v>0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1</v>
      </c>
      <c r="CA21" s="154"/>
      <c r="CB21" s="154"/>
      <c r="CC21" s="154"/>
      <c r="CD21" s="155"/>
      <c r="CE21" s="116"/>
      <c r="CF21" s="100"/>
      <c r="CG21" s="1">
        <f t="shared" si="0"/>
        <v>1</v>
      </c>
      <c r="CH21" s="1">
        <f t="shared" si="1"/>
        <v>0</v>
      </c>
      <c r="CI21" s="1">
        <f t="shared" si="2"/>
        <v>0</v>
      </c>
      <c r="CJ21" s="1">
        <f t="shared" si="3"/>
        <v>1</v>
      </c>
    </row>
    <row r="22" spans="1:88" ht="11.25" customHeight="1" x14ac:dyDescent="0.25">
      <c r="A22" s="17"/>
      <c r="B22" s="115"/>
      <c r="C22" s="145"/>
      <c r="D22" s="146"/>
      <c r="E22" s="146"/>
      <c r="F22" s="147"/>
      <c r="G22" s="151"/>
      <c r="H22" s="79">
        <f t="shared" si="4"/>
        <v>7</v>
      </c>
      <c r="I22" s="80"/>
      <c r="J22" s="80"/>
      <c r="K22" s="81"/>
      <c r="L22" s="152"/>
      <c r="M22" s="79" t="str">
        <f t="shared" si="5"/>
        <v>23.12.</v>
      </c>
      <c r="N22" s="80"/>
      <c r="O22" s="80"/>
      <c r="P22" s="80"/>
      <c r="Q22" s="81"/>
      <c r="R22" s="152"/>
      <c r="S22" s="161">
        <f t="shared" si="6"/>
        <v>0.82916666666666661</v>
      </c>
      <c r="T22" s="80"/>
      <c r="U22" s="80"/>
      <c r="V22" s="80"/>
      <c r="W22" s="81"/>
      <c r="X22" s="152"/>
      <c r="Y22" s="79" t="str">
        <f>$Y$16</f>
        <v>Fernseher (links)</v>
      </c>
      <c r="Z22" s="80"/>
      <c r="AA22" s="80"/>
      <c r="AB22" s="80"/>
      <c r="AC22" s="80"/>
      <c r="AD22" s="80"/>
      <c r="AE22" s="80"/>
      <c r="AF22" s="80"/>
      <c r="AG22" s="80"/>
      <c r="AH22" s="81"/>
      <c r="AI22" s="152"/>
      <c r="AJ22" s="159" t="str">
        <f>$BK$8 &amp; " "</f>
        <v xml:space="preserve">Christoph </v>
      </c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80" t="s">
        <v>2</v>
      </c>
      <c r="AZ22" s="80"/>
      <c r="BA22" s="80"/>
      <c r="BB22" s="156" t="str">
        <f>" " &amp; $BU$8</f>
        <v xml:space="preserve"> Ratze</v>
      </c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7"/>
      <c r="BQ22" s="152"/>
      <c r="BR22" s="153">
        <v>3</v>
      </c>
      <c r="BS22" s="154"/>
      <c r="BT22" s="154"/>
      <c r="BU22" s="154"/>
      <c r="BV22" s="154"/>
      <c r="BW22" s="80" t="s">
        <v>2</v>
      </c>
      <c r="BX22" s="80"/>
      <c r="BY22" s="80"/>
      <c r="BZ22" s="154">
        <v>0</v>
      </c>
      <c r="CA22" s="154"/>
      <c r="CB22" s="154"/>
      <c r="CC22" s="154"/>
      <c r="CD22" s="155"/>
      <c r="CE22" s="116"/>
      <c r="CF22" s="100"/>
      <c r="CG22" s="1">
        <f t="shared" si="0"/>
        <v>1</v>
      </c>
      <c r="CH22" s="1">
        <f t="shared" si="1"/>
        <v>1</v>
      </c>
      <c r="CI22" s="1">
        <f t="shared" si="2"/>
        <v>0</v>
      </c>
      <c r="CJ22" s="1">
        <f t="shared" si="3"/>
        <v>0</v>
      </c>
    </row>
    <row r="23" spans="1:88" ht="11.25" customHeight="1" x14ac:dyDescent="0.25">
      <c r="A23" s="17"/>
      <c r="B23" s="115"/>
      <c r="C23" s="145"/>
      <c r="D23" s="146"/>
      <c r="E23" s="146"/>
      <c r="F23" s="147"/>
      <c r="G23" s="151"/>
      <c r="H23" s="79">
        <f t="shared" si="4"/>
        <v>8</v>
      </c>
      <c r="I23" s="80"/>
      <c r="J23" s="80"/>
      <c r="K23" s="81"/>
      <c r="L23" s="152"/>
      <c r="M23" s="79" t="str">
        <f t="shared" si="5"/>
        <v>23.12.</v>
      </c>
      <c r="N23" s="80"/>
      <c r="O23" s="80"/>
      <c r="P23" s="80"/>
      <c r="Q23" s="81"/>
      <c r="R23" s="152"/>
      <c r="S23" s="161">
        <f t="shared" si="6"/>
        <v>0.82916666666666661</v>
      </c>
      <c r="T23" s="80"/>
      <c r="U23" s="80"/>
      <c r="V23" s="80"/>
      <c r="W23" s="81"/>
      <c r="X23" s="152"/>
      <c r="Y23" s="79" t="str">
        <f>$Y$17</f>
        <v>Fernseher (mitte)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52"/>
      <c r="AJ23" s="159" t="str">
        <f>$M$8 &amp; " "</f>
        <v xml:space="preserve">Patrick </v>
      </c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80" t="s">
        <v>2</v>
      </c>
      <c r="AZ23" s="80"/>
      <c r="BA23" s="80"/>
      <c r="BB23" s="156" t="str">
        <f>" " &amp; $AG$8</f>
        <v xml:space="preserve"> Markus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152"/>
      <c r="BR23" s="153">
        <v>0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0</v>
      </c>
      <c r="CA23" s="154"/>
      <c r="CB23" s="154"/>
      <c r="CC23" s="154"/>
      <c r="CD23" s="155"/>
      <c r="CE23" s="116"/>
      <c r="CF23" s="100"/>
      <c r="CG23" s="1">
        <f t="shared" si="0"/>
        <v>1</v>
      </c>
      <c r="CH23" s="1">
        <f t="shared" si="1"/>
        <v>0</v>
      </c>
      <c r="CI23" s="1">
        <f t="shared" si="2"/>
        <v>1</v>
      </c>
      <c r="CJ23" s="1">
        <f t="shared" si="3"/>
        <v>0</v>
      </c>
    </row>
    <row r="24" spans="1:88" ht="11.25" customHeight="1" x14ac:dyDescent="0.25">
      <c r="A24" s="17"/>
      <c r="B24" s="115"/>
      <c r="C24" s="145"/>
      <c r="D24" s="146"/>
      <c r="E24" s="146"/>
      <c r="F24" s="147"/>
      <c r="G24" s="151"/>
      <c r="H24" s="79">
        <f t="shared" si="4"/>
        <v>9</v>
      </c>
      <c r="I24" s="80"/>
      <c r="J24" s="80"/>
      <c r="K24" s="81"/>
      <c r="L24" s="152"/>
      <c r="M24" s="79" t="str">
        <f t="shared" si="5"/>
        <v>23.12.</v>
      </c>
      <c r="N24" s="80"/>
      <c r="O24" s="80"/>
      <c r="P24" s="80"/>
      <c r="Q24" s="81"/>
      <c r="R24" s="152"/>
      <c r="S24" s="161">
        <f t="shared" si="6"/>
        <v>0.82916666666666661</v>
      </c>
      <c r="T24" s="80"/>
      <c r="U24" s="80"/>
      <c r="V24" s="80"/>
      <c r="W24" s="81"/>
      <c r="X24" s="152"/>
      <c r="Y24" s="79" t="str">
        <f>$Y$18</f>
        <v>Fernseher (rechts)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52"/>
      <c r="AJ24" s="159" t="str">
        <f>$AQ$8 &amp; " "</f>
        <v xml:space="preserve">Basti 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80" t="s">
        <v>2</v>
      </c>
      <c r="AZ24" s="80"/>
      <c r="BA24" s="80"/>
      <c r="BB24" s="156" t="str">
        <f>" " &amp; $W$8</f>
        <v xml:space="preserve"> Jule</v>
      </c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7"/>
      <c r="BQ24" s="152"/>
      <c r="BR24" s="153">
        <v>1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2</v>
      </c>
      <c r="CA24" s="154"/>
      <c r="CB24" s="154"/>
      <c r="CC24" s="154"/>
      <c r="CD24" s="155"/>
      <c r="CE24" s="116"/>
      <c r="CF24" s="100"/>
      <c r="CG24" s="1">
        <f t="shared" si="0"/>
        <v>1</v>
      </c>
      <c r="CH24" s="1">
        <f t="shared" si="1"/>
        <v>0</v>
      </c>
      <c r="CI24" s="1">
        <f t="shared" si="2"/>
        <v>0</v>
      </c>
      <c r="CJ24" s="1">
        <f t="shared" si="3"/>
        <v>1</v>
      </c>
    </row>
    <row r="25" spans="1:88" ht="11.25" customHeight="1" x14ac:dyDescent="0.25">
      <c r="A25" s="17"/>
      <c r="B25" s="115"/>
      <c r="C25" s="145"/>
      <c r="D25" s="146"/>
      <c r="E25" s="146"/>
      <c r="F25" s="147"/>
      <c r="G25" s="151"/>
      <c r="H25" s="79">
        <f t="shared" si="4"/>
        <v>10</v>
      </c>
      <c r="I25" s="80"/>
      <c r="J25" s="80"/>
      <c r="K25" s="81"/>
      <c r="L25" s="152"/>
      <c r="M25" s="79" t="str">
        <f t="shared" si="5"/>
        <v>23.12.</v>
      </c>
      <c r="N25" s="80"/>
      <c r="O25" s="80"/>
      <c r="P25" s="80"/>
      <c r="Q25" s="81"/>
      <c r="R25" s="152"/>
      <c r="S25" s="161">
        <f t="shared" si="6"/>
        <v>0.83749999999999991</v>
      </c>
      <c r="T25" s="80"/>
      <c r="U25" s="80"/>
      <c r="V25" s="80"/>
      <c r="W25" s="81"/>
      <c r="X25" s="152"/>
      <c r="Y25" s="79" t="str">
        <f>$Y$16</f>
        <v>Fernseher (links)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52"/>
      <c r="AJ25" s="159" t="str">
        <f>$BA$8 &amp; " "</f>
        <v xml:space="preserve">Schmiddi 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80" t="s">
        <v>2</v>
      </c>
      <c r="AZ25" s="80"/>
      <c r="BA25" s="80"/>
      <c r="BB25" s="156" t="str">
        <f>" " &amp; $BU$8</f>
        <v xml:space="preserve"> Ratze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7"/>
      <c r="BQ25" s="152"/>
      <c r="BR25" s="153">
        <v>0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0</v>
      </c>
      <c r="CA25" s="154"/>
      <c r="CB25" s="154"/>
      <c r="CC25" s="154"/>
      <c r="CD25" s="155"/>
      <c r="CE25" s="116"/>
      <c r="CF25" s="100"/>
      <c r="CG25" s="1">
        <f t="shared" si="0"/>
        <v>1</v>
      </c>
      <c r="CH25" s="1">
        <f t="shared" si="1"/>
        <v>0</v>
      </c>
      <c r="CI25" s="1">
        <f t="shared" si="2"/>
        <v>1</v>
      </c>
      <c r="CJ25" s="1">
        <f t="shared" si="3"/>
        <v>0</v>
      </c>
    </row>
    <row r="26" spans="1:88" ht="11.25" customHeight="1" x14ac:dyDescent="0.25">
      <c r="A26" s="17"/>
      <c r="B26" s="115"/>
      <c r="C26" s="145"/>
      <c r="D26" s="146"/>
      <c r="E26" s="146"/>
      <c r="F26" s="147"/>
      <c r="G26" s="151"/>
      <c r="H26" s="79">
        <f t="shared" si="4"/>
        <v>11</v>
      </c>
      <c r="I26" s="80"/>
      <c r="J26" s="80"/>
      <c r="K26" s="81"/>
      <c r="L26" s="152"/>
      <c r="M26" s="79" t="str">
        <f t="shared" si="5"/>
        <v>23.12.</v>
      </c>
      <c r="N26" s="80"/>
      <c r="O26" s="80"/>
      <c r="P26" s="80"/>
      <c r="Q26" s="81"/>
      <c r="R26" s="152"/>
      <c r="S26" s="161">
        <f t="shared" si="6"/>
        <v>0.83749999999999991</v>
      </c>
      <c r="T26" s="80"/>
      <c r="U26" s="80"/>
      <c r="V26" s="80"/>
      <c r="W26" s="81"/>
      <c r="X26" s="152"/>
      <c r="Y26" s="79" t="str">
        <f>$Y$17</f>
        <v>Fernseher (mitte)</v>
      </c>
      <c r="Z26" s="80"/>
      <c r="AA26" s="80"/>
      <c r="AB26" s="80"/>
      <c r="AC26" s="80"/>
      <c r="AD26" s="80"/>
      <c r="AE26" s="80"/>
      <c r="AF26" s="80"/>
      <c r="AG26" s="80"/>
      <c r="AH26" s="81"/>
      <c r="AI26" s="152"/>
      <c r="AJ26" s="159" t="str">
        <f>$AG$8 &amp; " "</f>
        <v xml:space="preserve">Markus </v>
      </c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80" t="s">
        <v>2</v>
      </c>
      <c r="AZ26" s="80"/>
      <c r="BA26" s="80"/>
      <c r="BB26" s="156" t="str">
        <f>" " &amp; $BK$8</f>
        <v xml:space="preserve"> Christoph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7"/>
      <c r="BQ26" s="152"/>
      <c r="BR26" s="153">
        <v>1</v>
      </c>
      <c r="BS26" s="154"/>
      <c r="BT26" s="154"/>
      <c r="BU26" s="154"/>
      <c r="BV26" s="154"/>
      <c r="BW26" s="80" t="s">
        <v>2</v>
      </c>
      <c r="BX26" s="80"/>
      <c r="BY26" s="80"/>
      <c r="BZ26" s="154">
        <v>2</v>
      </c>
      <c r="CA26" s="154"/>
      <c r="CB26" s="154"/>
      <c r="CC26" s="154"/>
      <c r="CD26" s="155"/>
      <c r="CE26" s="116"/>
      <c r="CF26" s="100"/>
      <c r="CG26" s="1">
        <f t="shared" si="0"/>
        <v>1</v>
      </c>
      <c r="CH26" s="1">
        <f t="shared" si="1"/>
        <v>0</v>
      </c>
      <c r="CI26" s="1">
        <f t="shared" si="2"/>
        <v>0</v>
      </c>
      <c r="CJ26" s="1">
        <f t="shared" si="3"/>
        <v>1</v>
      </c>
    </row>
    <row r="27" spans="1:88" ht="11.25" customHeight="1" x14ac:dyDescent="0.25">
      <c r="A27" s="17"/>
      <c r="B27" s="115"/>
      <c r="C27" s="145"/>
      <c r="D27" s="146"/>
      <c r="E27" s="146"/>
      <c r="F27" s="147"/>
      <c r="G27" s="151"/>
      <c r="H27" s="79">
        <f t="shared" si="4"/>
        <v>12</v>
      </c>
      <c r="I27" s="80"/>
      <c r="J27" s="80"/>
      <c r="K27" s="81"/>
      <c r="L27" s="152"/>
      <c r="M27" s="79" t="str">
        <f t="shared" si="5"/>
        <v>23.12.</v>
      </c>
      <c r="N27" s="80"/>
      <c r="O27" s="80"/>
      <c r="P27" s="80"/>
      <c r="Q27" s="81"/>
      <c r="R27" s="152"/>
      <c r="S27" s="161">
        <f t="shared" si="6"/>
        <v>0.83749999999999991</v>
      </c>
      <c r="T27" s="80"/>
      <c r="U27" s="80"/>
      <c r="V27" s="80"/>
      <c r="W27" s="81"/>
      <c r="X27" s="152"/>
      <c r="Y27" s="79" t="str">
        <f>$Y$18</f>
        <v>Fernseher (rechts)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52"/>
      <c r="AJ27" s="159" t="str">
        <f>$AQ$8 &amp; " "</f>
        <v xml:space="preserve">Basti </v>
      </c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80" t="s">
        <v>2</v>
      </c>
      <c r="AZ27" s="80"/>
      <c r="BA27" s="80"/>
      <c r="BB27" s="156" t="str">
        <f>" " &amp; $M$8</f>
        <v xml:space="preserve"> Patrick</v>
      </c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7"/>
      <c r="BQ27" s="152"/>
      <c r="BR27" s="153">
        <v>1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1</v>
      </c>
      <c r="CA27" s="154"/>
      <c r="CB27" s="154"/>
      <c r="CC27" s="154"/>
      <c r="CD27" s="155"/>
      <c r="CE27" s="116"/>
      <c r="CF27" s="100"/>
      <c r="CG27" s="1">
        <f t="shared" si="0"/>
        <v>1</v>
      </c>
      <c r="CH27" s="1">
        <f t="shared" si="1"/>
        <v>0</v>
      </c>
      <c r="CI27" s="1">
        <f t="shared" si="2"/>
        <v>1</v>
      </c>
      <c r="CJ27" s="1">
        <f t="shared" si="3"/>
        <v>0</v>
      </c>
    </row>
    <row r="28" spans="1:88" ht="11.25" customHeight="1" x14ac:dyDescent="0.25">
      <c r="A28" s="17"/>
      <c r="B28" s="115"/>
      <c r="C28" s="145"/>
      <c r="D28" s="146"/>
      <c r="E28" s="146"/>
      <c r="F28" s="147"/>
      <c r="G28" s="151"/>
      <c r="H28" s="79">
        <f t="shared" si="4"/>
        <v>13</v>
      </c>
      <c r="I28" s="80"/>
      <c r="J28" s="80"/>
      <c r="K28" s="81"/>
      <c r="L28" s="152"/>
      <c r="M28" s="79" t="str">
        <f t="shared" si="5"/>
        <v>23.12.</v>
      </c>
      <c r="N28" s="80"/>
      <c r="O28" s="80"/>
      <c r="P28" s="80"/>
      <c r="Q28" s="81"/>
      <c r="R28" s="152"/>
      <c r="S28" s="161">
        <f t="shared" si="6"/>
        <v>0.84583333333333321</v>
      </c>
      <c r="T28" s="80"/>
      <c r="U28" s="80"/>
      <c r="V28" s="80"/>
      <c r="W28" s="81"/>
      <c r="X28" s="152"/>
      <c r="Y28" s="79" t="str">
        <f>$Y$16</f>
        <v>Fernseher (links)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52"/>
      <c r="AJ28" s="159" t="str">
        <f>$W$8 &amp; " "</f>
        <v xml:space="preserve">Jule </v>
      </c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80" t="s">
        <v>2</v>
      </c>
      <c r="AZ28" s="80"/>
      <c r="BA28" s="80"/>
      <c r="BB28" s="156" t="str">
        <f>" " &amp; $BA$8</f>
        <v xml:space="preserve"> Schmiddi</v>
      </c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7"/>
      <c r="BQ28" s="152"/>
      <c r="BR28" s="153">
        <v>4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0</v>
      </c>
      <c r="CA28" s="154"/>
      <c r="CB28" s="154"/>
      <c r="CC28" s="154"/>
      <c r="CD28" s="155"/>
      <c r="CE28" s="116"/>
      <c r="CF28" s="100"/>
      <c r="CG28" s="1">
        <f t="shared" si="0"/>
        <v>1</v>
      </c>
      <c r="CH28" s="1">
        <f t="shared" si="1"/>
        <v>1</v>
      </c>
      <c r="CI28" s="1">
        <f t="shared" si="2"/>
        <v>0</v>
      </c>
      <c r="CJ28" s="1">
        <f t="shared" si="3"/>
        <v>0</v>
      </c>
    </row>
    <row r="29" spans="1:88" ht="11.25" customHeight="1" x14ac:dyDescent="0.25">
      <c r="A29" s="17"/>
      <c r="B29" s="115"/>
      <c r="C29" s="145"/>
      <c r="D29" s="146"/>
      <c r="E29" s="146"/>
      <c r="F29" s="147"/>
      <c r="G29" s="151"/>
      <c r="H29" s="79">
        <f t="shared" si="4"/>
        <v>14</v>
      </c>
      <c r="I29" s="80"/>
      <c r="J29" s="80"/>
      <c r="K29" s="81"/>
      <c r="L29" s="152"/>
      <c r="M29" s="79" t="str">
        <f t="shared" si="5"/>
        <v>23.12.</v>
      </c>
      <c r="N29" s="80"/>
      <c r="O29" s="80"/>
      <c r="P29" s="80"/>
      <c r="Q29" s="81"/>
      <c r="R29" s="152"/>
      <c r="S29" s="161">
        <f t="shared" si="6"/>
        <v>0.84583333333333321</v>
      </c>
      <c r="T29" s="80"/>
      <c r="U29" s="80"/>
      <c r="V29" s="80"/>
      <c r="W29" s="81"/>
      <c r="X29" s="152"/>
      <c r="Y29" s="79" t="str">
        <f>$Y$17</f>
        <v>Fernseher (mitte)</v>
      </c>
      <c r="Z29" s="80"/>
      <c r="AA29" s="80"/>
      <c r="AB29" s="80"/>
      <c r="AC29" s="80"/>
      <c r="AD29" s="80"/>
      <c r="AE29" s="80"/>
      <c r="AF29" s="80"/>
      <c r="AG29" s="80"/>
      <c r="AH29" s="81"/>
      <c r="AI29" s="152"/>
      <c r="AJ29" s="159" t="str">
        <f>$BU$8 &amp; " "</f>
        <v xml:space="preserve">Ratze </v>
      </c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80" t="s">
        <v>2</v>
      </c>
      <c r="AZ29" s="80"/>
      <c r="BA29" s="80"/>
      <c r="BB29" s="156" t="str">
        <f>" " &amp; $AQ$8</f>
        <v xml:space="preserve"> Basti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7"/>
      <c r="BQ29" s="152"/>
      <c r="BR29" s="153">
        <v>1</v>
      </c>
      <c r="BS29" s="154"/>
      <c r="BT29" s="154"/>
      <c r="BU29" s="154"/>
      <c r="BV29" s="154"/>
      <c r="BW29" s="80" t="s">
        <v>2</v>
      </c>
      <c r="BX29" s="80"/>
      <c r="BY29" s="80"/>
      <c r="BZ29" s="154">
        <v>2</v>
      </c>
      <c r="CA29" s="154"/>
      <c r="CB29" s="154"/>
      <c r="CC29" s="154"/>
      <c r="CD29" s="155"/>
      <c r="CE29" s="116"/>
      <c r="CF29" s="100"/>
      <c r="CG29" s="1">
        <f t="shared" si="0"/>
        <v>1</v>
      </c>
      <c r="CH29" s="1">
        <f t="shared" si="1"/>
        <v>0</v>
      </c>
      <c r="CI29" s="1">
        <f t="shared" si="2"/>
        <v>0</v>
      </c>
      <c r="CJ29" s="1">
        <f t="shared" si="3"/>
        <v>1</v>
      </c>
    </row>
    <row r="30" spans="1:88" ht="11.25" customHeight="1" x14ac:dyDescent="0.25">
      <c r="A30" s="17"/>
      <c r="B30" s="115"/>
      <c r="C30" s="145"/>
      <c r="D30" s="146"/>
      <c r="E30" s="146"/>
      <c r="F30" s="147"/>
      <c r="G30" s="151"/>
      <c r="H30" s="79">
        <f t="shared" si="4"/>
        <v>15</v>
      </c>
      <c r="I30" s="80"/>
      <c r="J30" s="80"/>
      <c r="K30" s="81"/>
      <c r="L30" s="152"/>
      <c r="M30" s="79" t="str">
        <f t="shared" si="5"/>
        <v>23.12.</v>
      </c>
      <c r="N30" s="80"/>
      <c r="O30" s="80"/>
      <c r="P30" s="80"/>
      <c r="Q30" s="81"/>
      <c r="R30" s="152"/>
      <c r="S30" s="161">
        <f t="shared" si="6"/>
        <v>0.84583333333333321</v>
      </c>
      <c r="T30" s="80"/>
      <c r="U30" s="80"/>
      <c r="V30" s="80"/>
      <c r="W30" s="81"/>
      <c r="X30" s="152"/>
      <c r="Y30" s="79" t="str">
        <f>$Y$18</f>
        <v>Fernseher (rechts)</v>
      </c>
      <c r="Z30" s="80"/>
      <c r="AA30" s="80"/>
      <c r="AB30" s="80"/>
      <c r="AC30" s="80"/>
      <c r="AD30" s="80"/>
      <c r="AE30" s="80"/>
      <c r="AF30" s="80"/>
      <c r="AG30" s="80"/>
      <c r="AH30" s="81"/>
      <c r="AI30" s="152"/>
      <c r="AJ30" s="159" t="str">
        <f>$M$8 &amp; " "</f>
        <v xml:space="preserve">Patrick </v>
      </c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80" t="s">
        <v>2</v>
      </c>
      <c r="AZ30" s="80"/>
      <c r="BA30" s="80"/>
      <c r="BB30" s="156" t="str">
        <f>" " &amp; $BK$8</f>
        <v xml:space="preserve"> Christoph</v>
      </c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7"/>
      <c r="BQ30" s="152"/>
      <c r="BR30" s="153">
        <v>1</v>
      </c>
      <c r="BS30" s="154"/>
      <c r="BT30" s="154"/>
      <c r="BU30" s="154"/>
      <c r="BV30" s="154"/>
      <c r="BW30" s="80" t="s">
        <v>2</v>
      </c>
      <c r="BX30" s="80"/>
      <c r="BY30" s="80"/>
      <c r="BZ30" s="154">
        <v>0</v>
      </c>
      <c r="CA30" s="154"/>
      <c r="CB30" s="154"/>
      <c r="CC30" s="154"/>
      <c r="CD30" s="155"/>
      <c r="CE30" s="116"/>
      <c r="CF30" s="100"/>
      <c r="CG30" s="1">
        <f t="shared" si="0"/>
        <v>1</v>
      </c>
      <c r="CH30" s="1">
        <f t="shared" si="1"/>
        <v>1</v>
      </c>
      <c r="CI30" s="1">
        <f t="shared" si="2"/>
        <v>0</v>
      </c>
      <c r="CJ30" s="1">
        <f t="shared" si="3"/>
        <v>0</v>
      </c>
    </row>
    <row r="31" spans="1:88" ht="11.25" customHeight="1" x14ac:dyDescent="0.25">
      <c r="A31" s="17"/>
      <c r="B31" s="115"/>
      <c r="C31" s="145"/>
      <c r="D31" s="146"/>
      <c r="E31" s="146"/>
      <c r="F31" s="147"/>
      <c r="G31" s="151"/>
      <c r="H31" s="79">
        <f t="shared" si="4"/>
        <v>16</v>
      </c>
      <c r="I31" s="80"/>
      <c r="J31" s="80"/>
      <c r="K31" s="81"/>
      <c r="L31" s="152"/>
      <c r="M31" s="79" t="str">
        <f t="shared" si="5"/>
        <v>23.12.</v>
      </c>
      <c r="N31" s="80"/>
      <c r="O31" s="80"/>
      <c r="P31" s="80"/>
      <c r="Q31" s="81"/>
      <c r="R31" s="152"/>
      <c r="S31" s="161">
        <f t="shared" si="6"/>
        <v>0.85416666666666652</v>
      </c>
      <c r="T31" s="80"/>
      <c r="U31" s="80"/>
      <c r="V31" s="80"/>
      <c r="W31" s="81"/>
      <c r="X31" s="152"/>
      <c r="Y31" s="79" t="str">
        <f>$Y$16</f>
        <v>Fernseher (links)</v>
      </c>
      <c r="Z31" s="80"/>
      <c r="AA31" s="80"/>
      <c r="AB31" s="80"/>
      <c r="AC31" s="80"/>
      <c r="AD31" s="80"/>
      <c r="AE31" s="80"/>
      <c r="AF31" s="80"/>
      <c r="AG31" s="80"/>
      <c r="AH31" s="81"/>
      <c r="AI31" s="152"/>
      <c r="AJ31" s="159" t="str">
        <f>$BA$8 &amp; " "</f>
        <v xml:space="preserve">Schmiddi </v>
      </c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80" t="s">
        <v>2</v>
      </c>
      <c r="AZ31" s="80"/>
      <c r="BA31" s="80"/>
      <c r="BB31" s="156" t="str">
        <f>" " &amp; $AG$8</f>
        <v xml:space="preserve"> Markus</v>
      </c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7"/>
      <c r="BQ31" s="152"/>
      <c r="BR31" s="153">
        <v>1</v>
      </c>
      <c r="BS31" s="154"/>
      <c r="BT31" s="154"/>
      <c r="BU31" s="154"/>
      <c r="BV31" s="154"/>
      <c r="BW31" s="80" t="s">
        <v>2</v>
      </c>
      <c r="BX31" s="80"/>
      <c r="BY31" s="80"/>
      <c r="BZ31" s="154">
        <v>0</v>
      </c>
      <c r="CA31" s="154"/>
      <c r="CB31" s="154"/>
      <c r="CC31" s="154"/>
      <c r="CD31" s="155"/>
      <c r="CE31" s="116"/>
      <c r="CF31" s="100"/>
      <c r="CG31" s="1">
        <f t="shared" si="0"/>
        <v>1</v>
      </c>
      <c r="CH31" s="1">
        <f t="shared" si="1"/>
        <v>1</v>
      </c>
      <c r="CI31" s="1">
        <f t="shared" si="2"/>
        <v>0</v>
      </c>
      <c r="CJ31" s="1">
        <f t="shared" si="3"/>
        <v>0</v>
      </c>
    </row>
    <row r="32" spans="1:88" ht="11.25" customHeight="1" x14ac:dyDescent="0.25">
      <c r="A32" s="17"/>
      <c r="B32" s="115"/>
      <c r="C32" s="145"/>
      <c r="D32" s="146"/>
      <c r="E32" s="146"/>
      <c r="F32" s="147"/>
      <c r="G32" s="151"/>
      <c r="H32" s="79">
        <f t="shared" si="4"/>
        <v>17</v>
      </c>
      <c r="I32" s="80"/>
      <c r="J32" s="80"/>
      <c r="K32" s="81"/>
      <c r="L32" s="152"/>
      <c r="M32" s="79" t="str">
        <f t="shared" si="5"/>
        <v>23.12.</v>
      </c>
      <c r="N32" s="80"/>
      <c r="O32" s="80"/>
      <c r="P32" s="80"/>
      <c r="Q32" s="81"/>
      <c r="R32" s="152"/>
      <c r="S32" s="161">
        <f t="shared" si="6"/>
        <v>0.85416666666666652</v>
      </c>
      <c r="T32" s="80"/>
      <c r="U32" s="80"/>
      <c r="V32" s="80"/>
      <c r="W32" s="81"/>
      <c r="X32" s="152"/>
      <c r="Y32" s="79" t="str">
        <f>$Y$17</f>
        <v>Fernseher (mitte)</v>
      </c>
      <c r="Z32" s="80"/>
      <c r="AA32" s="80"/>
      <c r="AB32" s="80"/>
      <c r="AC32" s="80"/>
      <c r="AD32" s="80"/>
      <c r="AE32" s="80"/>
      <c r="AF32" s="80"/>
      <c r="AG32" s="80"/>
      <c r="AH32" s="81"/>
      <c r="AI32" s="152"/>
      <c r="AJ32" s="159" t="str">
        <f>$BU$8 &amp; " "</f>
        <v xml:space="preserve">Ratze </v>
      </c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80" t="s">
        <v>2</v>
      </c>
      <c r="AZ32" s="80"/>
      <c r="BA32" s="80"/>
      <c r="BB32" s="156" t="str">
        <f>" " &amp; $W$8</f>
        <v xml:space="preserve"> Jule</v>
      </c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7"/>
      <c r="BQ32" s="152"/>
      <c r="BR32" s="153">
        <v>2</v>
      </c>
      <c r="BS32" s="154"/>
      <c r="BT32" s="154"/>
      <c r="BU32" s="154"/>
      <c r="BV32" s="154"/>
      <c r="BW32" s="80" t="s">
        <v>2</v>
      </c>
      <c r="BX32" s="80"/>
      <c r="BY32" s="80"/>
      <c r="BZ32" s="154">
        <v>0</v>
      </c>
      <c r="CA32" s="154"/>
      <c r="CB32" s="154"/>
      <c r="CC32" s="154"/>
      <c r="CD32" s="155"/>
      <c r="CE32" s="116"/>
      <c r="CF32" s="100"/>
      <c r="CG32" s="1">
        <f t="shared" si="0"/>
        <v>1</v>
      </c>
      <c r="CH32" s="1">
        <f t="shared" si="1"/>
        <v>1</v>
      </c>
      <c r="CI32" s="1">
        <f t="shared" si="2"/>
        <v>0</v>
      </c>
      <c r="CJ32" s="1">
        <f t="shared" si="3"/>
        <v>0</v>
      </c>
    </row>
    <row r="33" spans="1:88" ht="11.25" customHeight="1" x14ac:dyDescent="0.25">
      <c r="A33" s="17"/>
      <c r="B33" s="115"/>
      <c r="C33" s="145"/>
      <c r="D33" s="146"/>
      <c r="E33" s="146"/>
      <c r="F33" s="147"/>
      <c r="G33" s="151"/>
      <c r="H33" s="79">
        <f t="shared" si="4"/>
        <v>18</v>
      </c>
      <c r="I33" s="80"/>
      <c r="J33" s="80"/>
      <c r="K33" s="81"/>
      <c r="L33" s="152"/>
      <c r="M33" s="79" t="str">
        <f t="shared" si="5"/>
        <v>23.12.</v>
      </c>
      <c r="N33" s="80"/>
      <c r="O33" s="80"/>
      <c r="P33" s="80"/>
      <c r="Q33" s="81"/>
      <c r="R33" s="152"/>
      <c r="S33" s="161">
        <f t="shared" si="6"/>
        <v>0.85416666666666652</v>
      </c>
      <c r="T33" s="80"/>
      <c r="U33" s="80"/>
      <c r="V33" s="80"/>
      <c r="W33" s="81"/>
      <c r="X33" s="152"/>
      <c r="Y33" s="79" t="str">
        <f>$Y$18</f>
        <v>Fernseher (rechts)</v>
      </c>
      <c r="Z33" s="80"/>
      <c r="AA33" s="80"/>
      <c r="AB33" s="80"/>
      <c r="AC33" s="80"/>
      <c r="AD33" s="80"/>
      <c r="AE33" s="80"/>
      <c r="AF33" s="80"/>
      <c r="AG33" s="80"/>
      <c r="AH33" s="81"/>
      <c r="AI33" s="152"/>
      <c r="AJ33" s="159" t="str">
        <f>$AQ$8 &amp; " "</f>
        <v xml:space="preserve">Basti </v>
      </c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80" t="s">
        <v>2</v>
      </c>
      <c r="AZ33" s="80"/>
      <c r="BA33" s="80"/>
      <c r="BB33" s="156" t="str">
        <f>" " &amp; $BK$8</f>
        <v xml:space="preserve"> Christoph</v>
      </c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7"/>
      <c r="BQ33" s="152"/>
      <c r="BR33" s="153">
        <v>1</v>
      </c>
      <c r="BS33" s="154"/>
      <c r="BT33" s="154"/>
      <c r="BU33" s="154"/>
      <c r="BV33" s="154"/>
      <c r="BW33" s="80" t="s">
        <v>2</v>
      </c>
      <c r="BX33" s="80"/>
      <c r="BY33" s="80"/>
      <c r="BZ33" s="154">
        <v>2</v>
      </c>
      <c r="CA33" s="154"/>
      <c r="CB33" s="154"/>
      <c r="CC33" s="154"/>
      <c r="CD33" s="155"/>
      <c r="CE33" s="116"/>
      <c r="CF33" s="100"/>
      <c r="CG33" s="1">
        <f t="shared" si="0"/>
        <v>1</v>
      </c>
      <c r="CH33" s="1">
        <f t="shared" si="1"/>
        <v>0</v>
      </c>
      <c r="CI33" s="1">
        <f t="shared" si="2"/>
        <v>0</v>
      </c>
      <c r="CJ33" s="1">
        <f t="shared" si="3"/>
        <v>1</v>
      </c>
    </row>
    <row r="34" spans="1:88" ht="11.25" customHeight="1" x14ac:dyDescent="0.25">
      <c r="A34" s="17"/>
      <c r="B34" s="115"/>
      <c r="C34" s="145"/>
      <c r="D34" s="146"/>
      <c r="E34" s="146"/>
      <c r="F34" s="147"/>
      <c r="G34" s="151"/>
      <c r="H34" s="79">
        <f t="shared" si="4"/>
        <v>19</v>
      </c>
      <c r="I34" s="80"/>
      <c r="J34" s="80"/>
      <c r="K34" s="81"/>
      <c r="L34" s="152"/>
      <c r="M34" s="79" t="str">
        <f t="shared" si="5"/>
        <v>23.12.</v>
      </c>
      <c r="N34" s="80"/>
      <c r="O34" s="80"/>
      <c r="P34" s="80"/>
      <c r="Q34" s="81"/>
      <c r="R34" s="152"/>
      <c r="S34" s="161">
        <f t="shared" si="6"/>
        <v>0.86249999999999982</v>
      </c>
      <c r="T34" s="80"/>
      <c r="U34" s="80"/>
      <c r="V34" s="80"/>
      <c r="W34" s="81"/>
      <c r="X34" s="152"/>
      <c r="Y34" s="79" t="str">
        <f>$Y$16</f>
        <v>Fernseher (links)</v>
      </c>
      <c r="Z34" s="80"/>
      <c r="AA34" s="80"/>
      <c r="AB34" s="80"/>
      <c r="AC34" s="80"/>
      <c r="AD34" s="80"/>
      <c r="AE34" s="80"/>
      <c r="AF34" s="80"/>
      <c r="AG34" s="80"/>
      <c r="AH34" s="81"/>
      <c r="AI34" s="152"/>
      <c r="AJ34" s="159" t="str">
        <f>$BA$8 &amp; " "</f>
        <v xml:space="preserve">Schmiddi </v>
      </c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80" t="s">
        <v>2</v>
      </c>
      <c r="AZ34" s="80"/>
      <c r="BA34" s="80"/>
      <c r="BB34" s="156" t="str">
        <f>" " &amp; $M$8</f>
        <v xml:space="preserve"> Patrick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7"/>
      <c r="BQ34" s="152"/>
      <c r="BR34" s="153">
        <v>2</v>
      </c>
      <c r="BS34" s="154"/>
      <c r="BT34" s="154"/>
      <c r="BU34" s="154"/>
      <c r="BV34" s="154"/>
      <c r="BW34" s="80" t="s">
        <v>2</v>
      </c>
      <c r="BX34" s="80"/>
      <c r="BY34" s="80"/>
      <c r="BZ34" s="154">
        <v>3</v>
      </c>
      <c r="CA34" s="154"/>
      <c r="CB34" s="154"/>
      <c r="CC34" s="154"/>
      <c r="CD34" s="155"/>
      <c r="CE34" s="116"/>
      <c r="CF34" s="100"/>
      <c r="CG34" s="1">
        <f t="shared" si="0"/>
        <v>1</v>
      </c>
      <c r="CH34" s="1">
        <f t="shared" si="1"/>
        <v>0</v>
      </c>
      <c r="CI34" s="1">
        <f t="shared" si="2"/>
        <v>0</v>
      </c>
      <c r="CJ34" s="1">
        <f t="shared" si="3"/>
        <v>1</v>
      </c>
    </row>
    <row r="35" spans="1:88" ht="11.25" customHeight="1" x14ac:dyDescent="0.25">
      <c r="A35" s="17"/>
      <c r="B35" s="115"/>
      <c r="C35" s="145"/>
      <c r="D35" s="146"/>
      <c r="E35" s="146"/>
      <c r="F35" s="147"/>
      <c r="G35" s="151"/>
      <c r="H35" s="79">
        <f t="shared" si="4"/>
        <v>20</v>
      </c>
      <c r="I35" s="80"/>
      <c r="J35" s="80"/>
      <c r="K35" s="81"/>
      <c r="L35" s="152"/>
      <c r="M35" s="79" t="str">
        <f t="shared" si="5"/>
        <v>23.12.</v>
      </c>
      <c r="N35" s="80"/>
      <c r="O35" s="80"/>
      <c r="P35" s="80"/>
      <c r="Q35" s="81"/>
      <c r="R35" s="152"/>
      <c r="S35" s="161">
        <f t="shared" si="6"/>
        <v>0.86249999999999982</v>
      </c>
      <c r="T35" s="80"/>
      <c r="U35" s="80"/>
      <c r="V35" s="80"/>
      <c r="W35" s="81"/>
      <c r="X35" s="152"/>
      <c r="Y35" s="79" t="str">
        <f>$Y$17</f>
        <v>Fernseher (mitte)</v>
      </c>
      <c r="Z35" s="80"/>
      <c r="AA35" s="80"/>
      <c r="AB35" s="80"/>
      <c r="AC35" s="80"/>
      <c r="AD35" s="80"/>
      <c r="AE35" s="80"/>
      <c r="AF35" s="80"/>
      <c r="AG35" s="80"/>
      <c r="AH35" s="81"/>
      <c r="AI35" s="152"/>
      <c r="AJ35" s="159" t="str">
        <f>$AG$8 &amp; " "</f>
        <v xml:space="preserve">Markus </v>
      </c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80" t="s">
        <v>2</v>
      </c>
      <c r="AZ35" s="80"/>
      <c r="BA35" s="80"/>
      <c r="BB35" s="156" t="str">
        <f>" " &amp; $BU$8</f>
        <v xml:space="preserve"> Ratze</v>
      </c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7"/>
      <c r="BQ35" s="152"/>
      <c r="BR35" s="153">
        <v>1</v>
      </c>
      <c r="BS35" s="154"/>
      <c r="BT35" s="154"/>
      <c r="BU35" s="154"/>
      <c r="BV35" s="154"/>
      <c r="BW35" s="80" t="s">
        <v>2</v>
      </c>
      <c r="BX35" s="80"/>
      <c r="BY35" s="80"/>
      <c r="BZ35" s="154">
        <v>1</v>
      </c>
      <c r="CA35" s="154"/>
      <c r="CB35" s="154"/>
      <c r="CC35" s="154"/>
      <c r="CD35" s="155"/>
      <c r="CE35" s="116"/>
      <c r="CF35" s="100"/>
      <c r="CG35" s="1">
        <f t="shared" si="0"/>
        <v>1</v>
      </c>
      <c r="CH35" s="1">
        <f t="shared" si="1"/>
        <v>0</v>
      </c>
      <c r="CI35" s="1">
        <f t="shared" si="2"/>
        <v>1</v>
      </c>
      <c r="CJ35" s="1">
        <f t="shared" si="3"/>
        <v>0</v>
      </c>
    </row>
    <row r="36" spans="1:88" ht="11.25" customHeight="1" x14ac:dyDescent="0.25">
      <c r="A36" s="17"/>
      <c r="B36" s="115"/>
      <c r="C36" s="148"/>
      <c r="D36" s="149"/>
      <c r="E36" s="149"/>
      <c r="F36" s="150"/>
      <c r="G36" s="151"/>
      <c r="H36" s="79">
        <f t="shared" si="4"/>
        <v>21</v>
      </c>
      <c r="I36" s="80"/>
      <c r="J36" s="80"/>
      <c r="K36" s="81"/>
      <c r="L36" s="152"/>
      <c r="M36" s="79" t="str">
        <f t="shared" si="5"/>
        <v>23.12.</v>
      </c>
      <c r="N36" s="80"/>
      <c r="O36" s="80"/>
      <c r="P36" s="80"/>
      <c r="Q36" s="81"/>
      <c r="R36" s="152"/>
      <c r="S36" s="161">
        <f t="shared" si="6"/>
        <v>0.86249999999999982</v>
      </c>
      <c r="T36" s="80"/>
      <c r="U36" s="80"/>
      <c r="V36" s="80"/>
      <c r="W36" s="81"/>
      <c r="X36" s="152"/>
      <c r="Y36" s="79" t="str">
        <f>$Y$18</f>
        <v>Fernseher (rechts)</v>
      </c>
      <c r="Z36" s="80"/>
      <c r="AA36" s="80"/>
      <c r="AB36" s="80"/>
      <c r="AC36" s="80"/>
      <c r="AD36" s="80"/>
      <c r="AE36" s="80"/>
      <c r="AF36" s="80"/>
      <c r="AG36" s="80"/>
      <c r="AH36" s="81"/>
      <c r="AI36" s="152"/>
      <c r="AJ36" s="159" t="str">
        <f>$W$8 &amp; " "</f>
        <v xml:space="preserve">Jule </v>
      </c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80" t="s">
        <v>2</v>
      </c>
      <c r="AZ36" s="80"/>
      <c r="BA36" s="80"/>
      <c r="BB36" s="156" t="str">
        <f>" " &amp; $BK$8</f>
        <v xml:space="preserve"> Christoph</v>
      </c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7"/>
      <c r="BQ36" s="152"/>
      <c r="BR36" s="153">
        <v>0</v>
      </c>
      <c r="BS36" s="154"/>
      <c r="BT36" s="154"/>
      <c r="BU36" s="154"/>
      <c r="BV36" s="154"/>
      <c r="BW36" s="80" t="s">
        <v>2</v>
      </c>
      <c r="BX36" s="80"/>
      <c r="BY36" s="80"/>
      <c r="BZ36" s="154">
        <v>0</v>
      </c>
      <c r="CA36" s="154"/>
      <c r="CB36" s="154"/>
      <c r="CC36" s="154"/>
      <c r="CD36" s="155"/>
      <c r="CE36" s="116"/>
      <c r="CF36" s="100"/>
      <c r="CG36" s="1">
        <f t="shared" si="0"/>
        <v>1</v>
      </c>
      <c r="CH36" s="1">
        <f t="shared" si="1"/>
        <v>0</v>
      </c>
      <c r="CI36" s="1">
        <f t="shared" si="2"/>
        <v>1</v>
      </c>
      <c r="CJ36" s="1">
        <f t="shared" si="3"/>
        <v>0</v>
      </c>
    </row>
    <row r="37" spans="1:88" ht="7.5" customHeight="1" x14ac:dyDescent="0.25">
      <c r="A37" s="17"/>
      <c r="B37" s="115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16"/>
      <c r="CF37" s="100"/>
    </row>
    <row r="38" spans="1:88" ht="11.25" customHeight="1" x14ac:dyDescent="0.25">
      <c r="A38" s="17"/>
      <c r="B38" s="115"/>
      <c r="C38" s="142" t="s">
        <v>11</v>
      </c>
      <c r="D38" s="143"/>
      <c r="E38" s="143"/>
      <c r="F38" s="144"/>
      <c r="G38" s="152"/>
      <c r="H38" s="79">
        <f>H36+1</f>
        <v>22</v>
      </c>
      <c r="I38" s="80"/>
      <c r="J38" s="80"/>
      <c r="K38" s="81"/>
      <c r="L38" s="152"/>
      <c r="M38" s="79" t="str">
        <f t="shared" ref="M38:M58" si="7">$M$16</f>
        <v>23.12.</v>
      </c>
      <c r="N38" s="80"/>
      <c r="O38" s="80"/>
      <c r="P38" s="80"/>
      <c r="Q38" s="81"/>
      <c r="R38" s="152"/>
      <c r="S38" s="161">
        <f>S34+$C$14</f>
        <v>0.87083333333333313</v>
      </c>
      <c r="T38" s="80"/>
      <c r="U38" s="80"/>
      <c r="V38" s="80"/>
      <c r="W38" s="81"/>
      <c r="X38" s="152"/>
      <c r="Y38" s="79" t="str">
        <f>$Y$18</f>
        <v>Fernseher (rechts)</v>
      </c>
      <c r="Z38" s="80"/>
      <c r="AA38" s="80"/>
      <c r="AB38" s="80"/>
      <c r="AC38" s="80"/>
      <c r="AD38" s="80"/>
      <c r="AE38" s="80"/>
      <c r="AF38" s="80"/>
      <c r="AG38" s="80"/>
      <c r="AH38" s="81"/>
      <c r="AI38" s="152"/>
      <c r="AJ38" s="159" t="str">
        <f>$W$8 &amp; " "</f>
        <v xml:space="preserve">Jule </v>
      </c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80" t="s">
        <v>2</v>
      </c>
      <c r="AZ38" s="80"/>
      <c r="BA38" s="80"/>
      <c r="BB38" s="156" t="str">
        <f>" " &amp; $M$8</f>
        <v xml:space="preserve"> Patrick</v>
      </c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7"/>
      <c r="BQ38" s="152"/>
      <c r="BR38" s="153">
        <v>2</v>
      </c>
      <c r="BS38" s="154"/>
      <c r="BT38" s="154"/>
      <c r="BU38" s="154"/>
      <c r="BV38" s="154"/>
      <c r="BW38" s="80" t="s">
        <v>2</v>
      </c>
      <c r="BX38" s="80"/>
      <c r="BY38" s="80"/>
      <c r="BZ38" s="154">
        <v>1</v>
      </c>
      <c r="CA38" s="154"/>
      <c r="CB38" s="154"/>
      <c r="CC38" s="154"/>
      <c r="CD38" s="155"/>
      <c r="CE38" s="116"/>
      <c r="CF38" s="100"/>
      <c r="CG38" s="1">
        <f t="shared" ref="CG38:CG58" si="8">IF(AND(ISNUMBER(BR38),ISNUMBER(BZ38)),1,0)</f>
        <v>1</v>
      </c>
      <c r="CH38" s="1">
        <f t="shared" ref="CH38:CH58" si="9">IF(OR(ISBLANK(BR38),ISBLANK(BZ38)),0,IF(BR38&gt;BZ38,1,0))</f>
        <v>1</v>
      </c>
      <c r="CI38" s="1">
        <f t="shared" ref="CI38:CI58" si="10">IF(OR(ISBLANK(BR38),ISBLANK(BZ38)),0,IF(BR38=BZ38,1,0))</f>
        <v>0</v>
      </c>
      <c r="CJ38" s="1">
        <f t="shared" ref="CJ38:CJ58" si="11">IF(OR(ISBLANK(BR38),ISBLANK(BZ38)),0,IF(BR38&lt;BZ38,1,0))</f>
        <v>0</v>
      </c>
    </row>
    <row r="39" spans="1:88" ht="11.25" customHeight="1" x14ac:dyDescent="0.25">
      <c r="A39" s="17"/>
      <c r="B39" s="115"/>
      <c r="C39" s="145"/>
      <c r="D39" s="146"/>
      <c r="E39" s="146"/>
      <c r="F39" s="147"/>
      <c r="G39" s="152"/>
      <c r="H39" s="79">
        <f>H38+1</f>
        <v>23</v>
      </c>
      <c r="I39" s="80"/>
      <c r="J39" s="80"/>
      <c r="K39" s="81"/>
      <c r="L39" s="152"/>
      <c r="M39" s="79" t="str">
        <f t="shared" si="7"/>
        <v>23.12.</v>
      </c>
      <c r="N39" s="80"/>
      <c r="O39" s="80"/>
      <c r="P39" s="80"/>
      <c r="Q39" s="81"/>
      <c r="R39" s="152"/>
      <c r="S39" s="161">
        <f>S35+$C$14</f>
        <v>0.87083333333333313</v>
      </c>
      <c r="T39" s="80"/>
      <c r="U39" s="80"/>
      <c r="V39" s="80"/>
      <c r="W39" s="81"/>
      <c r="X39" s="152"/>
      <c r="Y39" s="79" t="str">
        <f>$Y$16</f>
        <v>Fernseher (links)</v>
      </c>
      <c r="Z39" s="80"/>
      <c r="AA39" s="80"/>
      <c r="AB39" s="80"/>
      <c r="AC39" s="80"/>
      <c r="AD39" s="80"/>
      <c r="AE39" s="80"/>
      <c r="AF39" s="80"/>
      <c r="AG39" s="80"/>
      <c r="AH39" s="81"/>
      <c r="AI39" s="152"/>
      <c r="AJ39" s="159" t="str">
        <f>$AQ$8 &amp; " "</f>
        <v xml:space="preserve">Basti </v>
      </c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80" t="s">
        <v>2</v>
      </c>
      <c r="AZ39" s="80"/>
      <c r="BA39" s="80"/>
      <c r="BB39" s="156" t="str">
        <f>" " &amp; $AG$8</f>
        <v xml:space="preserve"> Markus</v>
      </c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7"/>
      <c r="BQ39" s="152"/>
      <c r="BR39" s="153">
        <v>2</v>
      </c>
      <c r="BS39" s="154"/>
      <c r="BT39" s="154"/>
      <c r="BU39" s="154"/>
      <c r="BV39" s="154"/>
      <c r="BW39" s="80" t="s">
        <v>2</v>
      </c>
      <c r="BX39" s="80"/>
      <c r="BY39" s="80"/>
      <c r="BZ39" s="154">
        <v>1</v>
      </c>
      <c r="CA39" s="154"/>
      <c r="CB39" s="154"/>
      <c r="CC39" s="154"/>
      <c r="CD39" s="155"/>
      <c r="CE39" s="116"/>
      <c r="CF39" s="100"/>
      <c r="CG39" s="1">
        <f t="shared" si="8"/>
        <v>1</v>
      </c>
      <c r="CH39" s="1">
        <f t="shared" si="9"/>
        <v>1</v>
      </c>
      <c r="CI39" s="1">
        <f t="shared" si="10"/>
        <v>0</v>
      </c>
      <c r="CJ39" s="1">
        <f t="shared" si="11"/>
        <v>0</v>
      </c>
    </row>
    <row r="40" spans="1:88" ht="11.25" customHeight="1" x14ac:dyDescent="0.25">
      <c r="A40" s="17"/>
      <c r="B40" s="115"/>
      <c r="C40" s="145"/>
      <c r="D40" s="146"/>
      <c r="E40" s="146"/>
      <c r="F40" s="147"/>
      <c r="G40" s="152"/>
      <c r="H40" s="79">
        <f t="shared" ref="H40:H58" si="12">H39+1</f>
        <v>24</v>
      </c>
      <c r="I40" s="80"/>
      <c r="J40" s="80"/>
      <c r="K40" s="81"/>
      <c r="L40" s="152"/>
      <c r="M40" s="79" t="str">
        <f t="shared" si="7"/>
        <v>23.12.</v>
      </c>
      <c r="N40" s="80"/>
      <c r="O40" s="80"/>
      <c r="P40" s="80"/>
      <c r="Q40" s="81"/>
      <c r="R40" s="152"/>
      <c r="S40" s="161">
        <f>S36+$C$14</f>
        <v>0.87083333333333313</v>
      </c>
      <c r="T40" s="80"/>
      <c r="U40" s="80"/>
      <c r="V40" s="80"/>
      <c r="W40" s="81"/>
      <c r="X40" s="152"/>
      <c r="Y40" s="79" t="str">
        <f>$Y$17</f>
        <v>Fernseher (mitte)</v>
      </c>
      <c r="Z40" s="80"/>
      <c r="AA40" s="80"/>
      <c r="AB40" s="80"/>
      <c r="AC40" s="80"/>
      <c r="AD40" s="80"/>
      <c r="AE40" s="80"/>
      <c r="AF40" s="80"/>
      <c r="AG40" s="80"/>
      <c r="AH40" s="81"/>
      <c r="AI40" s="152"/>
      <c r="AJ40" s="159" t="str">
        <f>$BK$8 &amp; " "</f>
        <v xml:space="preserve">Christoph </v>
      </c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80" t="s">
        <v>2</v>
      </c>
      <c r="AZ40" s="80"/>
      <c r="BA40" s="80"/>
      <c r="BB40" s="156" t="str">
        <f>" " &amp; $BA$8</f>
        <v xml:space="preserve"> Schmiddi</v>
      </c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7"/>
      <c r="BQ40" s="152"/>
      <c r="BR40" s="153">
        <v>1</v>
      </c>
      <c r="BS40" s="154"/>
      <c r="BT40" s="154"/>
      <c r="BU40" s="154"/>
      <c r="BV40" s="154"/>
      <c r="BW40" s="80" t="s">
        <v>2</v>
      </c>
      <c r="BX40" s="80"/>
      <c r="BY40" s="80"/>
      <c r="BZ40" s="154">
        <v>1</v>
      </c>
      <c r="CA40" s="154"/>
      <c r="CB40" s="154"/>
      <c r="CC40" s="154"/>
      <c r="CD40" s="155"/>
      <c r="CE40" s="116"/>
      <c r="CF40" s="100"/>
      <c r="CG40" s="1">
        <f t="shared" si="8"/>
        <v>1</v>
      </c>
      <c r="CH40" s="1">
        <f t="shared" si="9"/>
        <v>0</v>
      </c>
      <c r="CI40" s="1">
        <f t="shared" si="10"/>
        <v>1</v>
      </c>
      <c r="CJ40" s="1">
        <f t="shared" si="11"/>
        <v>0</v>
      </c>
    </row>
    <row r="41" spans="1:88" ht="11.25" customHeight="1" x14ac:dyDescent="0.25">
      <c r="A41" s="17"/>
      <c r="B41" s="115"/>
      <c r="C41" s="145"/>
      <c r="D41" s="146"/>
      <c r="E41" s="146"/>
      <c r="F41" s="147"/>
      <c r="G41" s="152"/>
      <c r="H41" s="79">
        <f t="shared" si="12"/>
        <v>25</v>
      </c>
      <c r="I41" s="80"/>
      <c r="J41" s="80"/>
      <c r="K41" s="81"/>
      <c r="L41" s="152"/>
      <c r="M41" s="79" t="str">
        <f t="shared" si="7"/>
        <v>23.12.</v>
      </c>
      <c r="N41" s="80"/>
      <c r="O41" s="80"/>
      <c r="P41" s="80"/>
      <c r="Q41" s="81"/>
      <c r="R41" s="152"/>
      <c r="S41" s="161">
        <f t="shared" ref="S41:S58" si="13">S38+$C$14</f>
        <v>0.87916666666666643</v>
      </c>
      <c r="T41" s="80"/>
      <c r="U41" s="80"/>
      <c r="V41" s="80"/>
      <c r="W41" s="81"/>
      <c r="X41" s="152"/>
      <c r="Y41" s="79" t="str">
        <f>$Y$18</f>
        <v>Fernseher (rechts)</v>
      </c>
      <c r="Z41" s="80"/>
      <c r="AA41" s="80"/>
      <c r="AB41" s="80"/>
      <c r="AC41" s="80"/>
      <c r="AD41" s="80"/>
      <c r="AE41" s="80"/>
      <c r="AF41" s="80"/>
      <c r="AG41" s="80"/>
      <c r="AH41" s="81"/>
      <c r="AI41" s="152"/>
      <c r="AJ41" s="159" t="str">
        <f>$M$8 &amp; " "</f>
        <v xml:space="preserve">Patrick </v>
      </c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80" t="s">
        <v>2</v>
      </c>
      <c r="AZ41" s="80"/>
      <c r="BA41" s="80"/>
      <c r="BB41" s="156" t="str">
        <f>" " &amp; $BU$8</f>
        <v xml:space="preserve"> Ratze</v>
      </c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7"/>
      <c r="BQ41" s="152"/>
      <c r="BR41" s="153">
        <v>0</v>
      </c>
      <c r="BS41" s="154"/>
      <c r="BT41" s="154"/>
      <c r="BU41" s="154"/>
      <c r="BV41" s="154"/>
      <c r="BW41" s="80" t="s">
        <v>2</v>
      </c>
      <c r="BX41" s="80"/>
      <c r="BY41" s="80"/>
      <c r="BZ41" s="154">
        <v>1</v>
      </c>
      <c r="CA41" s="154"/>
      <c r="CB41" s="154"/>
      <c r="CC41" s="154"/>
      <c r="CD41" s="155"/>
      <c r="CE41" s="116"/>
      <c r="CF41" s="100"/>
      <c r="CG41" s="1">
        <f t="shared" si="8"/>
        <v>1</v>
      </c>
      <c r="CH41" s="1">
        <f t="shared" si="9"/>
        <v>0</v>
      </c>
      <c r="CI41" s="1">
        <f t="shared" si="10"/>
        <v>0</v>
      </c>
      <c r="CJ41" s="1">
        <f t="shared" si="11"/>
        <v>1</v>
      </c>
    </row>
    <row r="42" spans="1:88" ht="11.25" customHeight="1" x14ac:dyDescent="0.25">
      <c r="A42" s="17"/>
      <c r="B42" s="115"/>
      <c r="C42" s="145"/>
      <c r="D42" s="146"/>
      <c r="E42" s="146"/>
      <c r="F42" s="147"/>
      <c r="G42" s="152"/>
      <c r="H42" s="79">
        <f t="shared" si="12"/>
        <v>26</v>
      </c>
      <c r="I42" s="80"/>
      <c r="J42" s="80"/>
      <c r="K42" s="81"/>
      <c r="L42" s="152"/>
      <c r="M42" s="79" t="str">
        <f t="shared" si="7"/>
        <v>23.12.</v>
      </c>
      <c r="N42" s="80"/>
      <c r="O42" s="80"/>
      <c r="P42" s="80"/>
      <c r="Q42" s="81"/>
      <c r="R42" s="152"/>
      <c r="S42" s="161">
        <f t="shared" si="13"/>
        <v>0.87916666666666643</v>
      </c>
      <c r="T42" s="80"/>
      <c r="U42" s="80"/>
      <c r="V42" s="80"/>
      <c r="W42" s="81"/>
      <c r="X42" s="152"/>
      <c r="Y42" s="79" t="str">
        <f>$Y$16</f>
        <v>Fernseher (links)</v>
      </c>
      <c r="Z42" s="80"/>
      <c r="AA42" s="80"/>
      <c r="AB42" s="80"/>
      <c r="AC42" s="80"/>
      <c r="AD42" s="80"/>
      <c r="AE42" s="80"/>
      <c r="AF42" s="80"/>
      <c r="AG42" s="80"/>
      <c r="AH42" s="81"/>
      <c r="AI42" s="152"/>
      <c r="AJ42" s="159" t="str">
        <f>$AG$8 &amp; " "</f>
        <v xml:space="preserve">Markus </v>
      </c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80" t="s">
        <v>2</v>
      </c>
      <c r="AZ42" s="80"/>
      <c r="BA42" s="80"/>
      <c r="BB42" s="156" t="str">
        <f>" " &amp; $W$8</f>
        <v xml:space="preserve"> Jule</v>
      </c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7"/>
      <c r="BQ42" s="152"/>
      <c r="BR42" s="153">
        <v>2</v>
      </c>
      <c r="BS42" s="154"/>
      <c r="BT42" s="154"/>
      <c r="BU42" s="154"/>
      <c r="BV42" s="154"/>
      <c r="BW42" s="80" t="s">
        <v>2</v>
      </c>
      <c r="BX42" s="80"/>
      <c r="BY42" s="80"/>
      <c r="BZ42" s="154">
        <v>2</v>
      </c>
      <c r="CA42" s="154"/>
      <c r="CB42" s="154"/>
      <c r="CC42" s="154"/>
      <c r="CD42" s="155"/>
      <c r="CE42" s="116"/>
      <c r="CF42" s="100"/>
      <c r="CG42" s="1">
        <f t="shared" si="8"/>
        <v>1</v>
      </c>
      <c r="CH42" s="1">
        <f t="shared" si="9"/>
        <v>0</v>
      </c>
      <c r="CI42" s="1">
        <f t="shared" si="10"/>
        <v>1</v>
      </c>
      <c r="CJ42" s="1">
        <f t="shared" si="11"/>
        <v>0</v>
      </c>
    </row>
    <row r="43" spans="1:88" ht="11.25" customHeight="1" x14ac:dyDescent="0.25">
      <c r="A43" s="17"/>
      <c r="B43" s="115"/>
      <c r="C43" s="145"/>
      <c r="D43" s="146"/>
      <c r="E43" s="146"/>
      <c r="F43" s="147"/>
      <c r="G43" s="152"/>
      <c r="H43" s="79">
        <f t="shared" si="12"/>
        <v>27</v>
      </c>
      <c r="I43" s="80"/>
      <c r="J43" s="80"/>
      <c r="K43" s="81"/>
      <c r="L43" s="152"/>
      <c r="M43" s="79" t="str">
        <f t="shared" si="7"/>
        <v>23.12.</v>
      </c>
      <c r="N43" s="80"/>
      <c r="O43" s="80"/>
      <c r="P43" s="80"/>
      <c r="Q43" s="81"/>
      <c r="R43" s="152"/>
      <c r="S43" s="161">
        <f t="shared" si="13"/>
        <v>0.87916666666666643</v>
      </c>
      <c r="T43" s="80"/>
      <c r="U43" s="80"/>
      <c r="V43" s="80"/>
      <c r="W43" s="81"/>
      <c r="X43" s="152"/>
      <c r="Y43" s="79" t="str">
        <f>$Y$17</f>
        <v>Fernseher (mitte)</v>
      </c>
      <c r="Z43" s="80"/>
      <c r="AA43" s="80"/>
      <c r="AB43" s="80"/>
      <c r="AC43" s="80"/>
      <c r="AD43" s="80"/>
      <c r="AE43" s="80"/>
      <c r="AF43" s="80"/>
      <c r="AG43" s="80"/>
      <c r="AH43" s="81"/>
      <c r="AI43" s="152"/>
      <c r="AJ43" s="159" t="str">
        <f>$BA$8 &amp; " "</f>
        <v xml:space="preserve">Schmiddi </v>
      </c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80" t="s">
        <v>2</v>
      </c>
      <c r="AZ43" s="80"/>
      <c r="BA43" s="80"/>
      <c r="BB43" s="156" t="str">
        <f>" " &amp; $AQ$8</f>
        <v xml:space="preserve"> Basti</v>
      </c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7"/>
      <c r="BQ43" s="152"/>
      <c r="BR43" s="153">
        <v>1</v>
      </c>
      <c r="BS43" s="154"/>
      <c r="BT43" s="154"/>
      <c r="BU43" s="154"/>
      <c r="BV43" s="154"/>
      <c r="BW43" s="80" t="s">
        <v>2</v>
      </c>
      <c r="BX43" s="80"/>
      <c r="BY43" s="80"/>
      <c r="BZ43" s="154">
        <v>1</v>
      </c>
      <c r="CA43" s="154"/>
      <c r="CB43" s="154"/>
      <c r="CC43" s="154"/>
      <c r="CD43" s="155"/>
      <c r="CE43" s="116"/>
      <c r="CF43" s="100"/>
      <c r="CG43" s="1">
        <f t="shared" si="8"/>
        <v>1</v>
      </c>
      <c r="CH43" s="1">
        <f t="shared" si="9"/>
        <v>0</v>
      </c>
      <c r="CI43" s="1">
        <f t="shared" si="10"/>
        <v>1</v>
      </c>
      <c r="CJ43" s="1">
        <f t="shared" si="11"/>
        <v>0</v>
      </c>
    </row>
    <row r="44" spans="1:88" ht="11.25" customHeight="1" x14ac:dyDescent="0.25">
      <c r="A44" s="17"/>
      <c r="B44" s="115"/>
      <c r="C44" s="145"/>
      <c r="D44" s="146"/>
      <c r="E44" s="146"/>
      <c r="F44" s="147"/>
      <c r="G44" s="152"/>
      <c r="H44" s="79">
        <f t="shared" si="12"/>
        <v>28</v>
      </c>
      <c r="I44" s="80"/>
      <c r="J44" s="80"/>
      <c r="K44" s="81"/>
      <c r="L44" s="152"/>
      <c r="M44" s="79" t="str">
        <f t="shared" si="7"/>
        <v>23.12.</v>
      </c>
      <c r="N44" s="80"/>
      <c r="O44" s="80"/>
      <c r="P44" s="80"/>
      <c r="Q44" s="81"/>
      <c r="R44" s="152"/>
      <c r="S44" s="161">
        <f t="shared" si="13"/>
        <v>0.88749999999999973</v>
      </c>
      <c r="T44" s="80"/>
      <c r="U44" s="80"/>
      <c r="V44" s="80"/>
      <c r="W44" s="81"/>
      <c r="X44" s="152"/>
      <c r="Y44" s="79" t="str">
        <f>$Y$18</f>
        <v>Fernseher (rechts)</v>
      </c>
      <c r="Z44" s="80"/>
      <c r="AA44" s="80"/>
      <c r="AB44" s="80"/>
      <c r="AC44" s="80"/>
      <c r="AD44" s="80"/>
      <c r="AE44" s="80"/>
      <c r="AF44" s="80"/>
      <c r="AG44" s="80"/>
      <c r="AH44" s="81"/>
      <c r="AI44" s="152"/>
      <c r="AJ44" s="159" t="str">
        <f>$BU$8 &amp; " "</f>
        <v xml:space="preserve">Ratze </v>
      </c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80" t="s">
        <v>2</v>
      </c>
      <c r="AZ44" s="80"/>
      <c r="BA44" s="80"/>
      <c r="BB44" s="156" t="str">
        <f>" " &amp; $BK$8</f>
        <v xml:space="preserve"> Christoph</v>
      </c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7"/>
      <c r="BQ44" s="152"/>
      <c r="BR44" s="153">
        <v>1</v>
      </c>
      <c r="BS44" s="154"/>
      <c r="BT44" s="154"/>
      <c r="BU44" s="154"/>
      <c r="BV44" s="154"/>
      <c r="BW44" s="80" t="s">
        <v>2</v>
      </c>
      <c r="BX44" s="80"/>
      <c r="BY44" s="80"/>
      <c r="BZ44" s="154">
        <v>0</v>
      </c>
      <c r="CA44" s="154"/>
      <c r="CB44" s="154"/>
      <c r="CC44" s="154"/>
      <c r="CD44" s="155"/>
      <c r="CE44" s="116"/>
      <c r="CF44" s="100"/>
      <c r="CG44" s="1">
        <f t="shared" si="8"/>
        <v>1</v>
      </c>
      <c r="CH44" s="1">
        <f t="shared" si="9"/>
        <v>1</v>
      </c>
      <c r="CI44" s="1">
        <f t="shared" si="10"/>
        <v>0</v>
      </c>
      <c r="CJ44" s="1">
        <f t="shared" si="11"/>
        <v>0</v>
      </c>
    </row>
    <row r="45" spans="1:88" ht="11.25" customHeight="1" x14ac:dyDescent="0.25">
      <c r="A45" s="17"/>
      <c r="B45" s="115"/>
      <c r="C45" s="145"/>
      <c r="D45" s="146"/>
      <c r="E45" s="146"/>
      <c r="F45" s="147"/>
      <c r="G45" s="152"/>
      <c r="H45" s="79">
        <f t="shared" si="12"/>
        <v>29</v>
      </c>
      <c r="I45" s="80"/>
      <c r="J45" s="80"/>
      <c r="K45" s="81"/>
      <c r="L45" s="152"/>
      <c r="M45" s="79" t="str">
        <f t="shared" si="7"/>
        <v>23.12.</v>
      </c>
      <c r="N45" s="80"/>
      <c r="O45" s="80"/>
      <c r="P45" s="80"/>
      <c r="Q45" s="81"/>
      <c r="R45" s="152"/>
      <c r="S45" s="161">
        <f t="shared" si="13"/>
        <v>0.88749999999999973</v>
      </c>
      <c r="T45" s="80"/>
      <c r="U45" s="80"/>
      <c r="V45" s="80"/>
      <c r="W45" s="81"/>
      <c r="X45" s="152"/>
      <c r="Y45" s="79" t="str">
        <f>$Y$16</f>
        <v>Fernseher (links)</v>
      </c>
      <c r="Z45" s="80"/>
      <c r="AA45" s="80"/>
      <c r="AB45" s="80"/>
      <c r="AC45" s="80"/>
      <c r="AD45" s="80"/>
      <c r="AE45" s="80"/>
      <c r="AF45" s="80"/>
      <c r="AG45" s="80"/>
      <c r="AH45" s="81"/>
      <c r="AI45" s="152"/>
      <c r="AJ45" s="159" t="str">
        <f>$AG$8 &amp; " "</f>
        <v xml:space="preserve">Markus </v>
      </c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80" t="s">
        <v>2</v>
      </c>
      <c r="AZ45" s="80"/>
      <c r="BA45" s="80"/>
      <c r="BB45" s="156" t="str">
        <f>" " &amp; $M$8</f>
        <v xml:space="preserve"> Patrick</v>
      </c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7"/>
      <c r="BQ45" s="152"/>
      <c r="BR45" s="153">
        <v>1</v>
      </c>
      <c r="BS45" s="154"/>
      <c r="BT45" s="154"/>
      <c r="BU45" s="154"/>
      <c r="BV45" s="154"/>
      <c r="BW45" s="80" t="s">
        <v>2</v>
      </c>
      <c r="BX45" s="80"/>
      <c r="BY45" s="80"/>
      <c r="BZ45" s="154">
        <v>0</v>
      </c>
      <c r="CA45" s="154"/>
      <c r="CB45" s="154"/>
      <c r="CC45" s="154"/>
      <c r="CD45" s="155"/>
      <c r="CE45" s="116"/>
      <c r="CF45" s="100"/>
      <c r="CG45" s="1">
        <f t="shared" si="8"/>
        <v>1</v>
      </c>
      <c r="CH45" s="1">
        <f t="shared" si="9"/>
        <v>1</v>
      </c>
      <c r="CI45" s="1">
        <f t="shared" si="10"/>
        <v>0</v>
      </c>
      <c r="CJ45" s="1">
        <f t="shared" si="11"/>
        <v>0</v>
      </c>
    </row>
    <row r="46" spans="1:88" ht="11.25" customHeight="1" x14ac:dyDescent="0.25">
      <c r="A46" s="17"/>
      <c r="B46" s="115"/>
      <c r="C46" s="145"/>
      <c r="D46" s="146"/>
      <c r="E46" s="146"/>
      <c r="F46" s="147"/>
      <c r="G46" s="152"/>
      <c r="H46" s="79">
        <f t="shared" si="12"/>
        <v>30</v>
      </c>
      <c r="I46" s="80"/>
      <c r="J46" s="80"/>
      <c r="K46" s="81"/>
      <c r="L46" s="152"/>
      <c r="M46" s="79" t="str">
        <f t="shared" si="7"/>
        <v>23.12.</v>
      </c>
      <c r="N46" s="80"/>
      <c r="O46" s="80"/>
      <c r="P46" s="80"/>
      <c r="Q46" s="81"/>
      <c r="R46" s="152"/>
      <c r="S46" s="161">
        <f t="shared" si="13"/>
        <v>0.88749999999999973</v>
      </c>
      <c r="T46" s="80"/>
      <c r="U46" s="80"/>
      <c r="V46" s="80"/>
      <c r="W46" s="81"/>
      <c r="X46" s="152"/>
      <c r="Y46" s="79" t="str">
        <f>$Y$17</f>
        <v>Fernseher (mitte)</v>
      </c>
      <c r="Z46" s="80"/>
      <c r="AA46" s="80"/>
      <c r="AB46" s="80"/>
      <c r="AC46" s="80"/>
      <c r="AD46" s="80"/>
      <c r="AE46" s="80"/>
      <c r="AF46" s="80"/>
      <c r="AG46" s="80"/>
      <c r="AH46" s="81"/>
      <c r="AI46" s="152"/>
      <c r="AJ46" s="159" t="str">
        <f>$W$8 &amp; " "</f>
        <v xml:space="preserve">Jule </v>
      </c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80" t="s">
        <v>2</v>
      </c>
      <c r="AZ46" s="80"/>
      <c r="BA46" s="80"/>
      <c r="BB46" s="156" t="str">
        <f>" " &amp; $AQ$8</f>
        <v xml:space="preserve"> Basti</v>
      </c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7"/>
      <c r="BQ46" s="152"/>
      <c r="BR46" s="153">
        <v>2</v>
      </c>
      <c r="BS46" s="154"/>
      <c r="BT46" s="154"/>
      <c r="BU46" s="154"/>
      <c r="BV46" s="154"/>
      <c r="BW46" s="80" t="s">
        <v>2</v>
      </c>
      <c r="BX46" s="80"/>
      <c r="BY46" s="80"/>
      <c r="BZ46" s="154">
        <v>0</v>
      </c>
      <c r="CA46" s="154"/>
      <c r="CB46" s="154"/>
      <c r="CC46" s="154"/>
      <c r="CD46" s="155"/>
      <c r="CE46" s="116"/>
      <c r="CF46" s="100"/>
      <c r="CG46" s="1">
        <f t="shared" si="8"/>
        <v>1</v>
      </c>
      <c r="CH46" s="1">
        <f t="shared" si="9"/>
        <v>1</v>
      </c>
      <c r="CI46" s="1">
        <f t="shared" si="10"/>
        <v>0</v>
      </c>
      <c r="CJ46" s="1">
        <f t="shared" si="11"/>
        <v>0</v>
      </c>
    </row>
    <row r="47" spans="1:88" ht="11.25" customHeight="1" x14ac:dyDescent="0.25">
      <c r="A47" s="17"/>
      <c r="B47" s="115"/>
      <c r="C47" s="145"/>
      <c r="D47" s="146"/>
      <c r="E47" s="146"/>
      <c r="F47" s="147"/>
      <c r="G47" s="152"/>
      <c r="H47" s="79">
        <f t="shared" si="12"/>
        <v>31</v>
      </c>
      <c r="I47" s="80"/>
      <c r="J47" s="80"/>
      <c r="K47" s="81"/>
      <c r="L47" s="152"/>
      <c r="M47" s="79" t="str">
        <f t="shared" si="7"/>
        <v>23.12.</v>
      </c>
      <c r="N47" s="80"/>
      <c r="O47" s="80"/>
      <c r="P47" s="80"/>
      <c r="Q47" s="81"/>
      <c r="R47" s="152"/>
      <c r="S47" s="161">
        <f t="shared" si="13"/>
        <v>0.89583333333333304</v>
      </c>
      <c r="T47" s="80"/>
      <c r="U47" s="80"/>
      <c r="V47" s="80"/>
      <c r="W47" s="81"/>
      <c r="X47" s="152"/>
      <c r="Y47" s="79" t="str">
        <f>$Y$18</f>
        <v>Fernseher (rechts)</v>
      </c>
      <c r="Z47" s="80"/>
      <c r="AA47" s="80"/>
      <c r="AB47" s="80"/>
      <c r="AC47" s="80"/>
      <c r="AD47" s="80"/>
      <c r="AE47" s="80"/>
      <c r="AF47" s="80"/>
      <c r="AG47" s="80"/>
      <c r="AH47" s="81"/>
      <c r="AI47" s="152"/>
      <c r="AJ47" s="159" t="str">
        <f>$BU$8 &amp; " "</f>
        <v xml:space="preserve">Ratze </v>
      </c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80" t="s">
        <v>2</v>
      </c>
      <c r="AZ47" s="80"/>
      <c r="BA47" s="80"/>
      <c r="BB47" s="156" t="str">
        <f>" " &amp; $BA$8</f>
        <v xml:space="preserve"> Schmiddi</v>
      </c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7"/>
      <c r="BQ47" s="152"/>
      <c r="BR47" s="153">
        <v>1</v>
      </c>
      <c r="BS47" s="154"/>
      <c r="BT47" s="154"/>
      <c r="BU47" s="154"/>
      <c r="BV47" s="154"/>
      <c r="BW47" s="80" t="s">
        <v>2</v>
      </c>
      <c r="BX47" s="80"/>
      <c r="BY47" s="80"/>
      <c r="BZ47" s="154">
        <v>0</v>
      </c>
      <c r="CA47" s="154"/>
      <c r="CB47" s="154"/>
      <c r="CC47" s="154"/>
      <c r="CD47" s="155"/>
      <c r="CE47" s="116"/>
      <c r="CF47" s="100"/>
      <c r="CG47" s="1">
        <f t="shared" si="8"/>
        <v>1</v>
      </c>
      <c r="CH47" s="1">
        <f t="shared" si="9"/>
        <v>1</v>
      </c>
      <c r="CI47" s="1">
        <f t="shared" si="10"/>
        <v>0</v>
      </c>
      <c r="CJ47" s="1">
        <f t="shared" si="11"/>
        <v>0</v>
      </c>
    </row>
    <row r="48" spans="1:88" ht="11.25" customHeight="1" x14ac:dyDescent="0.25">
      <c r="A48" s="17"/>
      <c r="B48" s="115"/>
      <c r="C48" s="145"/>
      <c r="D48" s="146"/>
      <c r="E48" s="146"/>
      <c r="F48" s="147"/>
      <c r="G48" s="152"/>
      <c r="H48" s="79">
        <f t="shared" si="12"/>
        <v>32</v>
      </c>
      <c r="I48" s="80"/>
      <c r="J48" s="80"/>
      <c r="K48" s="81"/>
      <c r="L48" s="152"/>
      <c r="M48" s="79" t="str">
        <f t="shared" si="7"/>
        <v>23.12.</v>
      </c>
      <c r="N48" s="80"/>
      <c r="O48" s="80"/>
      <c r="P48" s="80"/>
      <c r="Q48" s="81"/>
      <c r="R48" s="152"/>
      <c r="S48" s="161">
        <f t="shared" si="13"/>
        <v>0.89583333333333304</v>
      </c>
      <c r="T48" s="80"/>
      <c r="U48" s="80"/>
      <c r="V48" s="80"/>
      <c r="W48" s="81"/>
      <c r="X48" s="152"/>
      <c r="Y48" s="79" t="str">
        <f>$Y$16</f>
        <v>Fernseher (links)</v>
      </c>
      <c r="Z48" s="80"/>
      <c r="AA48" s="80"/>
      <c r="AB48" s="80"/>
      <c r="AC48" s="80"/>
      <c r="AD48" s="80"/>
      <c r="AE48" s="80"/>
      <c r="AF48" s="80"/>
      <c r="AG48" s="80"/>
      <c r="AH48" s="81"/>
      <c r="AI48" s="152"/>
      <c r="AJ48" s="159" t="str">
        <f>$BK$8 &amp; " "</f>
        <v xml:space="preserve">Christoph </v>
      </c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80" t="s">
        <v>2</v>
      </c>
      <c r="AZ48" s="80"/>
      <c r="BA48" s="80"/>
      <c r="BB48" s="156" t="str">
        <f>" " &amp; $AG$8</f>
        <v xml:space="preserve"> Markus</v>
      </c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152"/>
      <c r="BR48" s="153">
        <v>0</v>
      </c>
      <c r="BS48" s="154"/>
      <c r="BT48" s="154"/>
      <c r="BU48" s="154"/>
      <c r="BV48" s="154"/>
      <c r="BW48" s="80" t="s">
        <v>2</v>
      </c>
      <c r="BX48" s="80"/>
      <c r="BY48" s="80"/>
      <c r="BZ48" s="154">
        <v>1</v>
      </c>
      <c r="CA48" s="154"/>
      <c r="CB48" s="154"/>
      <c r="CC48" s="154"/>
      <c r="CD48" s="155"/>
      <c r="CE48" s="116"/>
      <c r="CF48" s="100"/>
      <c r="CG48" s="1">
        <f t="shared" si="8"/>
        <v>1</v>
      </c>
      <c r="CH48" s="1">
        <f t="shared" si="9"/>
        <v>0</v>
      </c>
      <c r="CI48" s="1">
        <f t="shared" si="10"/>
        <v>0</v>
      </c>
      <c r="CJ48" s="1">
        <f t="shared" si="11"/>
        <v>1</v>
      </c>
    </row>
    <row r="49" spans="1:88" ht="11.25" customHeight="1" x14ac:dyDescent="0.25">
      <c r="A49" s="17"/>
      <c r="B49" s="115"/>
      <c r="C49" s="145"/>
      <c r="D49" s="146"/>
      <c r="E49" s="146"/>
      <c r="F49" s="147"/>
      <c r="G49" s="152"/>
      <c r="H49" s="79">
        <f t="shared" si="12"/>
        <v>33</v>
      </c>
      <c r="I49" s="80"/>
      <c r="J49" s="80"/>
      <c r="K49" s="81"/>
      <c r="L49" s="152"/>
      <c r="M49" s="79" t="str">
        <f t="shared" si="7"/>
        <v>23.12.</v>
      </c>
      <c r="N49" s="80"/>
      <c r="O49" s="80"/>
      <c r="P49" s="80"/>
      <c r="Q49" s="81"/>
      <c r="R49" s="152"/>
      <c r="S49" s="161">
        <f t="shared" si="13"/>
        <v>0.89583333333333304</v>
      </c>
      <c r="T49" s="80"/>
      <c r="U49" s="80"/>
      <c r="V49" s="80"/>
      <c r="W49" s="81"/>
      <c r="X49" s="152"/>
      <c r="Y49" s="79" t="str">
        <f>$Y$17</f>
        <v>Fernseher (mitte)</v>
      </c>
      <c r="Z49" s="80"/>
      <c r="AA49" s="80"/>
      <c r="AB49" s="80"/>
      <c r="AC49" s="80"/>
      <c r="AD49" s="80"/>
      <c r="AE49" s="80"/>
      <c r="AF49" s="80"/>
      <c r="AG49" s="80"/>
      <c r="AH49" s="81"/>
      <c r="AI49" s="152"/>
      <c r="AJ49" s="159" t="str">
        <f>$M$8 &amp; " "</f>
        <v xml:space="preserve">Patrick </v>
      </c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80" t="s">
        <v>2</v>
      </c>
      <c r="AZ49" s="80"/>
      <c r="BA49" s="80"/>
      <c r="BB49" s="156" t="str">
        <f>" " &amp; $AQ$8</f>
        <v xml:space="preserve"> Basti</v>
      </c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152"/>
      <c r="BR49" s="153">
        <v>1</v>
      </c>
      <c r="BS49" s="154"/>
      <c r="BT49" s="154"/>
      <c r="BU49" s="154"/>
      <c r="BV49" s="154"/>
      <c r="BW49" s="80" t="s">
        <v>2</v>
      </c>
      <c r="BX49" s="80"/>
      <c r="BY49" s="80"/>
      <c r="BZ49" s="154">
        <v>2</v>
      </c>
      <c r="CA49" s="154"/>
      <c r="CB49" s="154"/>
      <c r="CC49" s="154"/>
      <c r="CD49" s="155"/>
      <c r="CE49" s="116"/>
      <c r="CF49" s="100"/>
      <c r="CG49" s="1">
        <f t="shared" si="8"/>
        <v>1</v>
      </c>
      <c r="CH49" s="1">
        <f t="shared" si="9"/>
        <v>0</v>
      </c>
      <c r="CI49" s="1">
        <f t="shared" si="10"/>
        <v>0</v>
      </c>
      <c r="CJ49" s="1">
        <f t="shared" si="11"/>
        <v>1</v>
      </c>
    </row>
    <row r="50" spans="1:88" ht="11.25" customHeight="1" x14ac:dyDescent="0.25">
      <c r="A50" s="17"/>
      <c r="B50" s="115"/>
      <c r="C50" s="145"/>
      <c r="D50" s="146"/>
      <c r="E50" s="146"/>
      <c r="F50" s="147"/>
      <c r="G50" s="152"/>
      <c r="H50" s="79">
        <f t="shared" si="12"/>
        <v>34</v>
      </c>
      <c r="I50" s="80"/>
      <c r="J50" s="80"/>
      <c r="K50" s="81"/>
      <c r="L50" s="152"/>
      <c r="M50" s="79" t="str">
        <f t="shared" si="7"/>
        <v>23.12.</v>
      </c>
      <c r="N50" s="80"/>
      <c r="O50" s="80"/>
      <c r="P50" s="80"/>
      <c r="Q50" s="81"/>
      <c r="R50" s="152"/>
      <c r="S50" s="161">
        <f t="shared" si="13"/>
        <v>0.90416666666666634</v>
      </c>
      <c r="T50" s="80"/>
      <c r="U50" s="80"/>
      <c r="V50" s="80"/>
      <c r="W50" s="81"/>
      <c r="X50" s="152"/>
      <c r="Y50" s="79" t="str">
        <f>$Y$18</f>
        <v>Fernseher (rechts)</v>
      </c>
      <c r="Z50" s="80"/>
      <c r="AA50" s="80"/>
      <c r="AB50" s="80"/>
      <c r="AC50" s="80"/>
      <c r="AD50" s="80"/>
      <c r="AE50" s="80"/>
      <c r="AF50" s="80"/>
      <c r="AG50" s="80"/>
      <c r="AH50" s="81"/>
      <c r="AI50" s="152"/>
      <c r="AJ50" s="159" t="str">
        <f>$BA$8 &amp; " "</f>
        <v xml:space="preserve">Schmiddi </v>
      </c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80" t="s">
        <v>2</v>
      </c>
      <c r="AZ50" s="80"/>
      <c r="BA50" s="80"/>
      <c r="BB50" s="156" t="str">
        <f>" " &amp; $W$8</f>
        <v xml:space="preserve"> Jule</v>
      </c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7"/>
      <c r="BQ50" s="152"/>
      <c r="BR50" s="153">
        <v>0</v>
      </c>
      <c r="BS50" s="154"/>
      <c r="BT50" s="154"/>
      <c r="BU50" s="154"/>
      <c r="BV50" s="154"/>
      <c r="BW50" s="80" t="s">
        <v>2</v>
      </c>
      <c r="BX50" s="80"/>
      <c r="BY50" s="80"/>
      <c r="BZ50" s="154">
        <v>0</v>
      </c>
      <c r="CA50" s="154"/>
      <c r="CB50" s="154"/>
      <c r="CC50" s="154"/>
      <c r="CD50" s="155"/>
      <c r="CE50" s="116"/>
      <c r="CF50" s="100"/>
      <c r="CG50" s="1">
        <f t="shared" si="8"/>
        <v>1</v>
      </c>
      <c r="CH50" s="1">
        <f t="shared" si="9"/>
        <v>0</v>
      </c>
      <c r="CI50" s="1">
        <f t="shared" si="10"/>
        <v>1</v>
      </c>
      <c r="CJ50" s="1">
        <f t="shared" si="11"/>
        <v>0</v>
      </c>
    </row>
    <row r="51" spans="1:88" ht="11.25" customHeight="1" x14ac:dyDescent="0.25">
      <c r="A51" s="17"/>
      <c r="B51" s="115"/>
      <c r="C51" s="145"/>
      <c r="D51" s="146"/>
      <c r="E51" s="146"/>
      <c r="F51" s="147"/>
      <c r="G51" s="152"/>
      <c r="H51" s="79">
        <f t="shared" si="12"/>
        <v>35</v>
      </c>
      <c r="I51" s="80"/>
      <c r="J51" s="80"/>
      <c r="K51" s="81"/>
      <c r="L51" s="152"/>
      <c r="M51" s="79" t="str">
        <f t="shared" si="7"/>
        <v>23.12.</v>
      </c>
      <c r="N51" s="80"/>
      <c r="O51" s="80"/>
      <c r="P51" s="80"/>
      <c r="Q51" s="81"/>
      <c r="R51" s="152"/>
      <c r="S51" s="161">
        <f t="shared" si="13"/>
        <v>0.90416666666666634</v>
      </c>
      <c r="T51" s="80"/>
      <c r="U51" s="80"/>
      <c r="V51" s="80"/>
      <c r="W51" s="81"/>
      <c r="X51" s="152"/>
      <c r="Y51" s="79" t="str">
        <f>$Y$16</f>
        <v>Fernseher (links)</v>
      </c>
      <c r="Z51" s="80"/>
      <c r="AA51" s="80"/>
      <c r="AB51" s="80"/>
      <c r="AC51" s="80"/>
      <c r="AD51" s="80"/>
      <c r="AE51" s="80"/>
      <c r="AF51" s="80"/>
      <c r="AG51" s="80"/>
      <c r="AH51" s="81"/>
      <c r="AI51" s="152"/>
      <c r="AJ51" s="159" t="str">
        <f>$AQ$8 &amp; " "</f>
        <v xml:space="preserve">Basti </v>
      </c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80" t="s">
        <v>2</v>
      </c>
      <c r="AZ51" s="80"/>
      <c r="BA51" s="80"/>
      <c r="BB51" s="156" t="str">
        <f>" " &amp; $BU$8</f>
        <v xml:space="preserve"> Ratze</v>
      </c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7"/>
      <c r="BQ51" s="152"/>
      <c r="BR51" s="153">
        <v>0</v>
      </c>
      <c r="BS51" s="154"/>
      <c r="BT51" s="154"/>
      <c r="BU51" s="154"/>
      <c r="BV51" s="154"/>
      <c r="BW51" s="80" t="s">
        <v>2</v>
      </c>
      <c r="BX51" s="80"/>
      <c r="BY51" s="80"/>
      <c r="BZ51" s="154">
        <v>1</v>
      </c>
      <c r="CA51" s="154"/>
      <c r="CB51" s="154"/>
      <c r="CC51" s="154"/>
      <c r="CD51" s="155"/>
      <c r="CE51" s="116"/>
      <c r="CF51" s="100"/>
      <c r="CG51" s="1">
        <f t="shared" si="8"/>
        <v>1</v>
      </c>
      <c r="CH51" s="1">
        <f t="shared" si="9"/>
        <v>0</v>
      </c>
      <c r="CI51" s="1">
        <f t="shared" si="10"/>
        <v>0</v>
      </c>
      <c r="CJ51" s="1">
        <f t="shared" si="11"/>
        <v>1</v>
      </c>
    </row>
    <row r="52" spans="1:88" ht="11.25" customHeight="1" x14ac:dyDescent="0.25">
      <c r="A52" s="17"/>
      <c r="B52" s="115"/>
      <c r="C52" s="145"/>
      <c r="D52" s="146"/>
      <c r="E52" s="146"/>
      <c r="F52" s="147"/>
      <c r="G52" s="152"/>
      <c r="H52" s="79">
        <f t="shared" si="12"/>
        <v>36</v>
      </c>
      <c r="I52" s="80"/>
      <c r="J52" s="80"/>
      <c r="K52" s="81"/>
      <c r="L52" s="152"/>
      <c r="M52" s="79" t="str">
        <f t="shared" si="7"/>
        <v>23.12.</v>
      </c>
      <c r="N52" s="80"/>
      <c r="O52" s="80"/>
      <c r="P52" s="80"/>
      <c r="Q52" s="81"/>
      <c r="R52" s="152"/>
      <c r="S52" s="161">
        <f t="shared" si="13"/>
        <v>0.90416666666666634</v>
      </c>
      <c r="T52" s="80"/>
      <c r="U52" s="80"/>
      <c r="V52" s="80"/>
      <c r="W52" s="81"/>
      <c r="X52" s="152"/>
      <c r="Y52" s="79" t="str">
        <f>$Y$17</f>
        <v>Fernseher (mitte)</v>
      </c>
      <c r="Z52" s="80"/>
      <c r="AA52" s="80"/>
      <c r="AB52" s="80"/>
      <c r="AC52" s="80"/>
      <c r="AD52" s="80"/>
      <c r="AE52" s="80"/>
      <c r="AF52" s="80"/>
      <c r="AG52" s="80"/>
      <c r="AH52" s="81"/>
      <c r="AI52" s="152"/>
      <c r="AJ52" s="159" t="str">
        <f>$BK$8 &amp; " "</f>
        <v xml:space="preserve">Christoph </v>
      </c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80" t="s">
        <v>2</v>
      </c>
      <c r="AZ52" s="80"/>
      <c r="BA52" s="80"/>
      <c r="BB52" s="156" t="str">
        <f>" " &amp; $M$8</f>
        <v xml:space="preserve"> Patrick</v>
      </c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152"/>
      <c r="BR52" s="153">
        <v>1</v>
      </c>
      <c r="BS52" s="154"/>
      <c r="BT52" s="154"/>
      <c r="BU52" s="154"/>
      <c r="BV52" s="154"/>
      <c r="BW52" s="80" t="s">
        <v>2</v>
      </c>
      <c r="BX52" s="80"/>
      <c r="BY52" s="80"/>
      <c r="BZ52" s="154">
        <v>0</v>
      </c>
      <c r="CA52" s="154"/>
      <c r="CB52" s="154"/>
      <c r="CC52" s="154"/>
      <c r="CD52" s="155"/>
      <c r="CE52" s="116"/>
      <c r="CF52" s="100"/>
      <c r="CG52" s="1">
        <f t="shared" si="8"/>
        <v>1</v>
      </c>
      <c r="CH52" s="1">
        <f t="shared" si="9"/>
        <v>1</v>
      </c>
      <c r="CI52" s="1">
        <f t="shared" si="10"/>
        <v>0</v>
      </c>
      <c r="CJ52" s="1">
        <f t="shared" si="11"/>
        <v>0</v>
      </c>
    </row>
    <row r="53" spans="1:88" ht="11.25" customHeight="1" x14ac:dyDescent="0.25">
      <c r="A53" s="17"/>
      <c r="B53" s="115"/>
      <c r="C53" s="145"/>
      <c r="D53" s="146"/>
      <c r="E53" s="146"/>
      <c r="F53" s="147"/>
      <c r="G53" s="152"/>
      <c r="H53" s="79">
        <f t="shared" si="12"/>
        <v>37</v>
      </c>
      <c r="I53" s="80"/>
      <c r="J53" s="80"/>
      <c r="K53" s="81"/>
      <c r="L53" s="152"/>
      <c r="M53" s="79" t="str">
        <f t="shared" si="7"/>
        <v>23.12.</v>
      </c>
      <c r="N53" s="80"/>
      <c r="O53" s="80"/>
      <c r="P53" s="80"/>
      <c r="Q53" s="81"/>
      <c r="R53" s="152"/>
      <c r="S53" s="161">
        <f t="shared" si="13"/>
        <v>0.91249999999999964</v>
      </c>
      <c r="T53" s="80"/>
      <c r="U53" s="80"/>
      <c r="V53" s="80"/>
      <c r="W53" s="81"/>
      <c r="X53" s="152"/>
      <c r="Y53" s="79" t="str">
        <f>$Y$18</f>
        <v>Fernseher (rechts)</v>
      </c>
      <c r="Z53" s="80"/>
      <c r="AA53" s="80"/>
      <c r="AB53" s="80"/>
      <c r="AC53" s="80"/>
      <c r="AD53" s="80"/>
      <c r="AE53" s="80"/>
      <c r="AF53" s="80"/>
      <c r="AG53" s="80"/>
      <c r="AH53" s="81"/>
      <c r="AI53" s="152"/>
      <c r="AJ53" s="159" t="str">
        <f>$AG$8 &amp; " "</f>
        <v xml:space="preserve">Markus </v>
      </c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80" t="s">
        <v>2</v>
      </c>
      <c r="AZ53" s="80"/>
      <c r="BA53" s="80"/>
      <c r="BB53" s="156" t="str">
        <f>" " &amp; $BA$8</f>
        <v xml:space="preserve"> Schmiddi</v>
      </c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7"/>
      <c r="BQ53" s="152"/>
      <c r="BR53" s="153">
        <v>1</v>
      </c>
      <c r="BS53" s="154"/>
      <c r="BT53" s="154"/>
      <c r="BU53" s="154"/>
      <c r="BV53" s="154"/>
      <c r="BW53" s="80" t="s">
        <v>2</v>
      </c>
      <c r="BX53" s="80"/>
      <c r="BY53" s="80"/>
      <c r="BZ53" s="154">
        <v>2</v>
      </c>
      <c r="CA53" s="154"/>
      <c r="CB53" s="154"/>
      <c r="CC53" s="154"/>
      <c r="CD53" s="155"/>
      <c r="CE53" s="116"/>
      <c r="CF53" s="100"/>
      <c r="CG53" s="1">
        <f t="shared" si="8"/>
        <v>1</v>
      </c>
      <c r="CH53" s="1">
        <f t="shared" si="9"/>
        <v>0</v>
      </c>
      <c r="CI53" s="1">
        <f t="shared" si="10"/>
        <v>0</v>
      </c>
      <c r="CJ53" s="1">
        <f t="shared" si="11"/>
        <v>1</v>
      </c>
    </row>
    <row r="54" spans="1:88" ht="11.25" customHeight="1" x14ac:dyDescent="0.25">
      <c r="A54" s="17"/>
      <c r="B54" s="115"/>
      <c r="C54" s="145"/>
      <c r="D54" s="146"/>
      <c r="E54" s="146"/>
      <c r="F54" s="147"/>
      <c r="G54" s="152"/>
      <c r="H54" s="79">
        <f t="shared" si="12"/>
        <v>38</v>
      </c>
      <c r="I54" s="80"/>
      <c r="J54" s="80"/>
      <c r="K54" s="81"/>
      <c r="L54" s="152"/>
      <c r="M54" s="79" t="str">
        <f t="shared" si="7"/>
        <v>23.12.</v>
      </c>
      <c r="N54" s="80"/>
      <c r="O54" s="80"/>
      <c r="P54" s="80"/>
      <c r="Q54" s="81"/>
      <c r="R54" s="152"/>
      <c r="S54" s="161">
        <f t="shared" si="13"/>
        <v>0.91249999999999964</v>
      </c>
      <c r="T54" s="80"/>
      <c r="U54" s="80"/>
      <c r="V54" s="80"/>
      <c r="W54" s="81"/>
      <c r="X54" s="152"/>
      <c r="Y54" s="79" t="str">
        <f>$Y$16</f>
        <v>Fernseher (links)</v>
      </c>
      <c r="Z54" s="80"/>
      <c r="AA54" s="80"/>
      <c r="AB54" s="80"/>
      <c r="AC54" s="80"/>
      <c r="AD54" s="80"/>
      <c r="AE54" s="80"/>
      <c r="AF54" s="80"/>
      <c r="AG54" s="80"/>
      <c r="AH54" s="81"/>
      <c r="AI54" s="152"/>
      <c r="AJ54" s="159" t="str">
        <f>$W$8 &amp; " "</f>
        <v xml:space="preserve">Jule </v>
      </c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80" t="s">
        <v>2</v>
      </c>
      <c r="AZ54" s="80"/>
      <c r="BA54" s="80"/>
      <c r="BB54" s="156" t="str">
        <f>" " &amp; $BU$8</f>
        <v xml:space="preserve"> Ratze</v>
      </c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7"/>
      <c r="BQ54" s="152"/>
      <c r="BR54" s="153">
        <v>1</v>
      </c>
      <c r="BS54" s="154"/>
      <c r="BT54" s="154"/>
      <c r="BU54" s="154"/>
      <c r="BV54" s="154"/>
      <c r="BW54" s="80" t="s">
        <v>2</v>
      </c>
      <c r="BX54" s="80"/>
      <c r="BY54" s="80"/>
      <c r="BZ54" s="154">
        <v>1</v>
      </c>
      <c r="CA54" s="154"/>
      <c r="CB54" s="154"/>
      <c r="CC54" s="154"/>
      <c r="CD54" s="155"/>
      <c r="CE54" s="116"/>
      <c r="CF54" s="100"/>
      <c r="CG54" s="1">
        <f t="shared" si="8"/>
        <v>1</v>
      </c>
      <c r="CH54" s="1">
        <f t="shared" si="9"/>
        <v>0</v>
      </c>
      <c r="CI54" s="1">
        <f t="shared" si="10"/>
        <v>1</v>
      </c>
      <c r="CJ54" s="1">
        <f t="shared" si="11"/>
        <v>0</v>
      </c>
    </row>
    <row r="55" spans="1:88" ht="11.25" customHeight="1" x14ac:dyDescent="0.25">
      <c r="A55" s="17"/>
      <c r="B55" s="115"/>
      <c r="C55" s="145"/>
      <c r="D55" s="146"/>
      <c r="E55" s="146"/>
      <c r="F55" s="147"/>
      <c r="G55" s="152"/>
      <c r="H55" s="79">
        <f t="shared" si="12"/>
        <v>39</v>
      </c>
      <c r="I55" s="80"/>
      <c r="J55" s="80"/>
      <c r="K55" s="81"/>
      <c r="L55" s="152"/>
      <c r="M55" s="79" t="str">
        <f t="shared" si="7"/>
        <v>23.12.</v>
      </c>
      <c r="N55" s="80"/>
      <c r="O55" s="80"/>
      <c r="P55" s="80"/>
      <c r="Q55" s="81"/>
      <c r="R55" s="152"/>
      <c r="S55" s="161">
        <f t="shared" si="13"/>
        <v>0.91249999999999964</v>
      </c>
      <c r="T55" s="80"/>
      <c r="U55" s="80"/>
      <c r="V55" s="80"/>
      <c r="W55" s="81"/>
      <c r="X55" s="152"/>
      <c r="Y55" s="79" t="str">
        <f>$Y$17</f>
        <v>Fernseher (mitte)</v>
      </c>
      <c r="Z55" s="80"/>
      <c r="AA55" s="80"/>
      <c r="AB55" s="80"/>
      <c r="AC55" s="80"/>
      <c r="AD55" s="80"/>
      <c r="AE55" s="80"/>
      <c r="AF55" s="80"/>
      <c r="AG55" s="80"/>
      <c r="AH55" s="81"/>
      <c r="AI55" s="152"/>
      <c r="AJ55" s="159" t="str">
        <f>$BK$8 &amp; " "</f>
        <v xml:space="preserve">Christoph </v>
      </c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80" t="s">
        <v>2</v>
      </c>
      <c r="AZ55" s="80"/>
      <c r="BA55" s="80"/>
      <c r="BB55" s="156" t="str">
        <f>" " &amp; $AQ$8</f>
        <v xml:space="preserve"> Basti</v>
      </c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7"/>
      <c r="BQ55" s="152"/>
      <c r="BR55" s="153">
        <v>5</v>
      </c>
      <c r="BS55" s="154"/>
      <c r="BT55" s="154"/>
      <c r="BU55" s="154"/>
      <c r="BV55" s="154"/>
      <c r="BW55" s="80" t="s">
        <v>2</v>
      </c>
      <c r="BX55" s="80"/>
      <c r="BY55" s="80"/>
      <c r="BZ55" s="154">
        <v>0</v>
      </c>
      <c r="CA55" s="154"/>
      <c r="CB55" s="154"/>
      <c r="CC55" s="154"/>
      <c r="CD55" s="155"/>
      <c r="CE55" s="116"/>
      <c r="CF55" s="100"/>
      <c r="CG55" s="1">
        <f t="shared" si="8"/>
        <v>1</v>
      </c>
      <c r="CH55" s="1">
        <f t="shared" si="9"/>
        <v>1</v>
      </c>
      <c r="CI55" s="1">
        <f t="shared" si="10"/>
        <v>0</v>
      </c>
      <c r="CJ55" s="1">
        <f t="shared" si="11"/>
        <v>0</v>
      </c>
    </row>
    <row r="56" spans="1:88" ht="11.25" customHeight="1" x14ac:dyDescent="0.25">
      <c r="A56" s="17"/>
      <c r="B56" s="115"/>
      <c r="C56" s="145"/>
      <c r="D56" s="146"/>
      <c r="E56" s="146"/>
      <c r="F56" s="147"/>
      <c r="G56" s="152"/>
      <c r="H56" s="79">
        <f t="shared" si="12"/>
        <v>40</v>
      </c>
      <c r="I56" s="80"/>
      <c r="J56" s="80"/>
      <c r="K56" s="81"/>
      <c r="L56" s="152"/>
      <c r="M56" s="79" t="str">
        <f t="shared" si="7"/>
        <v>23.12.</v>
      </c>
      <c r="N56" s="80"/>
      <c r="O56" s="80"/>
      <c r="P56" s="80"/>
      <c r="Q56" s="81"/>
      <c r="R56" s="152"/>
      <c r="S56" s="161">
        <f t="shared" si="13"/>
        <v>0.92083333333333295</v>
      </c>
      <c r="T56" s="80"/>
      <c r="U56" s="80"/>
      <c r="V56" s="80"/>
      <c r="W56" s="81"/>
      <c r="X56" s="152"/>
      <c r="Y56" s="79" t="str">
        <f>$Y$18</f>
        <v>Fernseher (rechts)</v>
      </c>
      <c r="Z56" s="80"/>
      <c r="AA56" s="80"/>
      <c r="AB56" s="80"/>
      <c r="AC56" s="80"/>
      <c r="AD56" s="80"/>
      <c r="AE56" s="80"/>
      <c r="AF56" s="80"/>
      <c r="AG56" s="80"/>
      <c r="AH56" s="81"/>
      <c r="AI56" s="152"/>
      <c r="AJ56" s="159" t="str">
        <f>$M$8 &amp; " "</f>
        <v xml:space="preserve">Patrick </v>
      </c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80" t="s">
        <v>2</v>
      </c>
      <c r="AZ56" s="80"/>
      <c r="BA56" s="80"/>
      <c r="BB56" s="156" t="str">
        <f>" " &amp; $BA$8</f>
        <v xml:space="preserve"> Schmiddi</v>
      </c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7"/>
      <c r="BQ56" s="152"/>
      <c r="BR56" s="153">
        <v>1</v>
      </c>
      <c r="BS56" s="154"/>
      <c r="BT56" s="154"/>
      <c r="BU56" s="154"/>
      <c r="BV56" s="154"/>
      <c r="BW56" s="80" t="s">
        <v>2</v>
      </c>
      <c r="BX56" s="80"/>
      <c r="BY56" s="80"/>
      <c r="BZ56" s="154">
        <v>4</v>
      </c>
      <c r="CA56" s="154"/>
      <c r="CB56" s="154"/>
      <c r="CC56" s="154"/>
      <c r="CD56" s="155"/>
      <c r="CE56" s="116"/>
      <c r="CF56" s="100"/>
      <c r="CG56" s="1">
        <f t="shared" si="8"/>
        <v>1</v>
      </c>
      <c r="CH56" s="1">
        <f t="shared" si="9"/>
        <v>0</v>
      </c>
      <c r="CI56" s="1">
        <f t="shared" si="10"/>
        <v>0</v>
      </c>
      <c r="CJ56" s="1">
        <f t="shared" si="11"/>
        <v>1</v>
      </c>
    </row>
    <row r="57" spans="1:88" ht="11.25" customHeight="1" x14ac:dyDescent="0.25">
      <c r="A57" s="17"/>
      <c r="B57" s="115"/>
      <c r="C57" s="145"/>
      <c r="D57" s="146"/>
      <c r="E57" s="146"/>
      <c r="F57" s="147"/>
      <c r="G57" s="152"/>
      <c r="H57" s="79">
        <f t="shared" si="12"/>
        <v>41</v>
      </c>
      <c r="I57" s="80"/>
      <c r="J57" s="80"/>
      <c r="K57" s="81"/>
      <c r="L57" s="152"/>
      <c r="M57" s="79" t="str">
        <f t="shared" si="7"/>
        <v>23.12.</v>
      </c>
      <c r="N57" s="80"/>
      <c r="O57" s="80"/>
      <c r="P57" s="80"/>
      <c r="Q57" s="81"/>
      <c r="R57" s="152"/>
      <c r="S57" s="161">
        <f t="shared" si="13"/>
        <v>0.92083333333333295</v>
      </c>
      <c r="T57" s="80"/>
      <c r="U57" s="80"/>
      <c r="V57" s="80"/>
      <c r="W57" s="81"/>
      <c r="X57" s="152"/>
      <c r="Y57" s="79" t="str">
        <f>$Y$16</f>
        <v>Fernseher (links)</v>
      </c>
      <c r="Z57" s="80"/>
      <c r="AA57" s="80"/>
      <c r="AB57" s="80"/>
      <c r="AC57" s="80"/>
      <c r="AD57" s="80"/>
      <c r="AE57" s="80"/>
      <c r="AF57" s="80"/>
      <c r="AG57" s="80"/>
      <c r="AH57" s="81"/>
      <c r="AI57" s="152"/>
      <c r="AJ57" s="159" t="str">
        <f>$BU$8 &amp; " "</f>
        <v xml:space="preserve">Ratze </v>
      </c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80" t="s">
        <v>2</v>
      </c>
      <c r="AZ57" s="80"/>
      <c r="BA57" s="80"/>
      <c r="BB57" s="156" t="str">
        <f>" " &amp; $AG$8</f>
        <v xml:space="preserve"> Markus</v>
      </c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7"/>
      <c r="BQ57" s="152"/>
      <c r="BR57" s="153">
        <v>0</v>
      </c>
      <c r="BS57" s="154"/>
      <c r="BT57" s="154"/>
      <c r="BU57" s="154"/>
      <c r="BV57" s="154"/>
      <c r="BW57" s="80" t="s">
        <v>2</v>
      </c>
      <c r="BX57" s="80"/>
      <c r="BY57" s="80"/>
      <c r="BZ57" s="154">
        <v>1</v>
      </c>
      <c r="CA57" s="154"/>
      <c r="CB57" s="154"/>
      <c r="CC57" s="154"/>
      <c r="CD57" s="155"/>
      <c r="CE57" s="116"/>
      <c r="CF57" s="100"/>
      <c r="CG57" s="1">
        <f t="shared" si="8"/>
        <v>1</v>
      </c>
      <c r="CH57" s="1">
        <f t="shared" si="9"/>
        <v>0</v>
      </c>
      <c r="CI57" s="1">
        <f t="shared" si="10"/>
        <v>0</v>
      </c>
      <c r="CJ57" s="1">
        <f t="shared" si="11"/>
        <v>1</v>
      </c>
    </row>
    <row r="58" spans="1:88" ht="11.25" customHeight="1" x14ac:dyDescent="0.25">
      <c r="A58" s="17"/>
      <c r="B58" s="115"/>
      <c r="C58" s="148"/>
      <c r="D58" s="149"/>
      <c r="E58" s="149"/>
      <c r="F58" s="150"/>
      <c r="G58" s="152"/>
      <c r="H58" s="79">
        <f t="shared" si="12"/>
        <v>42</v>
      </c>
      <c r="I58" s="80"/>
      <c r="J58" s="80"/>
      <c r="K58" s="81"/>
      <c r="L58" s="152"/>
      <c r="M58" s="79" t="str">
        <f t="shared" si="7"/>
        <v>23.12.</v>
      </c>
      <c r="N58" s="80"/>
      <c r="O58" s="80"/>
      <c r="P58" s="80"/>
      <c r="Q58" s="81"/>
      <c r="R58" s="152"/>
      <c r="S58" s="161">
        <f t="shared" si="13"/>
        <v>0.92083333333333295</v>
      </c>
      <c r="T58" s="80"/>
      <c r="U58" s="80"/>
      <c r="V58" s="80"/>
      <c r="W58" s="81"/>
      <c r="X58" s="152"/>
      <c r="Y58" s="79" t="str">
        <f>$Y$17</f>
        <v>Fernseher (mitte)</v>
      </c>
      <c r="Z58" s="80"/>
      <c r="AA58" s="80"/>
      <c r="AB58" s="80"/>
      <c r="AC58" s="80"/>
      <c r="AD58" s="80"/>
      <c r="AE58" s="80"/>
      <c r="AF58" s="80"/>
      <c r="AG58" s="80"/>
      <c r="AH58" s="81"/>
      <c r="AI58" s="152"/>
      <c r="AJ58" s="159" t="str">
        <f>$BK$8 &amp; " "</f>
        <v xml:space="preserve">Christoph </v>
      </c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80" t="s">
        <v>2</v>
      </c>
      <c r="AZ58" s="80"/>
      <c r="BA58" s="80"/>
      <c r="BB58" s="156" t="str">
        <f>" " &amp; $W$8</f>
        <v xml:space="preserve"> Jule</v>
      </c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7"/>
      <c r="BQ58" s="152"/>
      <c r="BR58" s="153">
        <v>1</v>
      </c>
      <c r="BS58" s="154"/>
      <c r="BT58" s="154"/>
      <c r="BU58" s="154"/>
      <c r="BV58" s="154"/>
      <c r="BW58" s="80" t="s">
        <v>2</v>
      </c>
      <c r="BX58" s="80"/>
      <c r="BY58" s="80"/>
      <c r="BZ58" s="154">
        <v>1</v>
      </c>
      <c r="CA58" s="154"/>
      <c r="CB58" s="154"/>
      <c r="CC58" s="154"/>
      <c r="CD58" s="155"/>
      <c r="CE58" s="116"/>
      <c r="CF58" s="100"/>
      <c r="CG58" s="1">
        <f t="shared" si="8"/>
        <v>1</v>
      </c>
      <c r="CH58" s="1">
        <f t="shared" si="9"/>
        <v>0</v>
      </c>
      <c r="CI58" s="1">
        <f t="shared" si="10"/>
        <v>1</v>
      </c>
      <c r="CJ58" s="1">
        <f t="shared" si="11"/>
        <v>0</v>
      </c>
    </row>
    <row r="59" spans="1:88" ht="7.5" customHeight="1" x14ac:dyDescent="0.25">
      <c r="A59" s="17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00"/>
    </row>
    <row r="60" spans="1:88" ht="11.25" customHeight="1" x14ac:dyDescent="0.25">
      <c r="A60" s="17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00"/>
    </row>
    <row r="61" spans="1:88" ht="7.5" customHeight="1" x14ac:dyDescent="0.25">
      <c r="A61" s="17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4"/>
      <c r="CF61" s="100"/>
    </row>
    <row r="62" spans="1:88" s="13" customFormat="1" ht="15" customHeight="1" x14ac:dyDescent="0.25">
      <c r="A62" s="17"/>
      <c r="B62" s="115"/>
      <c r="C62" s="86" t="s">
        <v>12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8"/>
      <c r="CE62" s="116"/>
      <c r="CF62" s="100"/>
      <c r="CG62" s="2"/>
      <c r="CH62" s="2"/>
      <c r="CI62" s="2"/>
      <c r="CJ62" s="2"/>
    </row>
    <row r="63" spans="1:88" ht="7.5" customHeight="1" x14ac:dyDescent="0.25">
      <c r="A63" s="17"/>
      <c r="B63" s="115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116"/>
      <c r="CF63" s="100"/>
    </row>
    <row r="64" spans="1:88" s="9" customFormat="1" ht="11.25" customHeight="1" x14ac:dyDescent="0.25">
      <c r="A64" s="17"/>
      <c r="B64" s="115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 t="str">
        <f>$M$8</f>
        <v>Patrick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 t="str">
        <f>$W$8</f>
        <v>Jule</v>
      </c>
      <c r="X64" s="117"/>
      <c r="Y64" s="117"/>
      <c r="Z64" s="117"/>
      <c r="AA64" s="117"/>
      <c r="AB64" s="117"/>
      <c r="AC64" s="117"/>
      <c r="AD64" s="117"/>
      <c r="AE64" s="117"/>
      <c r="AF64" s="117"/>
      <c r="AG64" s="117" t="str">
        <f>$AG$8</f>
        <v>Markus</v>
      </c>
      <c r="AH64" s="117"/>
      <c r="AI64" s="117"/>
      <c r="AJ64" s="117"/>
      <c r="AK64" s="117"/>
      <c r="AL64" s="117"/>
      <c r="AM64" s="117"/>
      <c r="AN64" s="117"/>
      <c r="AO64" s="117"/>
      <c r="AP64" s="117"/>
      <c r="AQ64" s="117" t="str">
        <f>$AQ$8</f>
        <v>Basti</v>
      </c>
      <c r="AR64" s="117"/>
      <c r="AS64" s="117"/>
      <c r="AT64" s="117"/>
      <c r="AU64" s="117"/>
      <c r="AV64" s="117"/>
      <c r="AW64" s="117"/>
      <c r="AX64" s="117"/>
      <c r="AY64" s="117"/>
      <c r="AZ64" s="117"/>
      <c r="BA64" s="117" t="str">
        <f>$BA$8</f>
        <v>Schmiddi</v>
      </c>
      <c r="BB64" s="117"/>
      <c r="BC64" s="117"/>
      <c r="BD64" s="117"/>
      <c r="BE64" s="117"/>
      <c r="BF64" s="117"/>
      <c r="BG64" s="117"/>
      <c r="BH64" s="117"/>
      <c r="BI64" s="117"/>
      <c r="BJ64" s="117"/>
      <c r="BK64" s="117" t="str">
        <f>$BK$8</f>
        <v>Christoph</v>
      </c>
      <c r="BL64" s="117"/>
      <c r="BM64" s="117"/>
      <c r="BN64" s="117"/>
      <c r="BO64" s="117"/>
      <c r="BP64" s="117"/>
      <c r="BQ64" s="117"/>
      <c r="BR64" s="117"/>
      <c r="BS64" s="117"/>
      <c r="BT64" s="117"/>
      <c r="BU64" s="117" t="str">
        <f>$BU$8</f>
        <v>Ratze</v>
      </c>
      <c r="BV64" s="117"/>
      <c r="BW64" s="117"/>
      <c r="BX64" s="117"/>
      <c r="BY64" s="117"/>
      <c r="BZ64" s="117"/>
      <c r="CA64" s="117"/>
      <c r="CB64" s="117"/>
      <c r="CC64" s="117"/>
      <c r="CD64" s="117"/>
      <c r="CE64" s="116"/>
      <c r="CF64" s="100"/>
      <c r="CG64" s="3"/>
      <c r="CH64" s="3"/>
      <c r="CI64" s="3"/>
      <c r="CJ64" s="3"/>
    </row>
    <row r="65" spans="1:88" ht="11.25" customHeight="1" x14ac:dyDescent="0.25">
      <c r="A65" s="17"/>
      <c r="B65" s="115"/>
      <c r="C65" s="169" t="str">
        <f>" " &amp; $M$8</f>
        <v xml:space="preserve"> Patrick</v>
      </c>
      <c r="D65" s="169"/>
      <c r="E65" s="169"/>
      <c r="F65" s="169"/>
      <c r="G65" s="169"/>
      <c r="H65" s="169"/>
      <c r="I65" s="169"/>
      <c r="J65" s="169"/>
      <c r="K65" s="169"/>
      <c r="L65" s="169"/>
      <c r="M65" s="73" t="s">
        <v>13</v>
      </c>
      <c r="N65" s="74"/>
      <c r="O65" s="74"/>
      <c r="P65" s="74"/>
      <c r="Q65" s="74"/>
      <c r="R65" s="74"/>
      <c r="S65" s="74"/>
      <c r="T65" s="74"/>
      <c r="U65" s="74"/>
      <c r="V65" s="75"/>
      <c r="W65" s="105">
        <f>IF(ISBLANK(BR16),"",BR16)</f>
        <v>0</v>
      </c>
      <c r="X65" s="105"/>
      <c r="Y65" s="105"/>
      <c r="Z65" s="92"/>
      <c r="AA65" s="95" t="s">
        <v>2</v>
      </c>
      <c r="AB65" s="92"/>
      <c r="AC65" s="95">
        <f>IF(ISBLANK(BZ16),"",BZ16)</f>
        <v>0</v>
      </c>
      <c r="AD65" s="105"/>
      <c r="AE65" s="105"/>
      <c r="AF65" s="105"/>
      <c r="AG65" s="105">
        <f>IF(ISBLANK(BR23),"",BR23)</f>
        <v>0</v>
      </c>
      <c r="AH65" s="105"/>
      <c r="AI65" s="105"/>
      <c r="AJ65" s="92"/>
      <c r="AK65" s="95" t="s">
        <v>2</v>
      </c>
      <c r="AL65" s="92"/>
      <c r="AM65" s="95">
        <f>IF(ISBLANK(BZ23),"",BZ23)</f>
        <v>0</v>
      </c>
      <c r="AN65" s="105"/>
      <c r="AO65" s="105"/>
      <c r="AP65" s="105"/>
      <c r="AQ65" s="105">
        <f>IF(ISBLANK(BR49),"",BR49)</f>
        <v>1</v>
      </c>
      <c r="AR65" s="105"/>
      <c r="AS65" s="105"/>
      <c r="AT65" s="92"/>
      <c r="AU65" s="95" t="s">
        <v>2</v>
      </c>
      <c r="AV65" s="92"/>
      <c r="AW65" s="95">
        <f>IF(ISBLANK(BZ49),"",BZ49)</f>
        <v>2</v>
      </c>
      <c r="AX65" s="105"/>
      <c r="AY65" s="105"/>
      <c r="AZ65" s="105"/>
      <c r="BA65" s="105">
        <f>IF(ISBLANK(BR56),"",BR56)</f>
        <v>1</v>
      </c>
      <c r="BB65" s="105"/>
      <c r="BC65" s="105"/>
      <c r="BD65" s="92"/>
      <c r="BE65" s="95" t="s">
        <v>2</v>
      </c>
      <c r="BF65" s="92"/>
      <c r="BG65" s="95">
        <f>IF(ISBLANK(BZ56),"",BZ56)</f>
        <v>4</v>
      </c>
      <c r="BH65" s="105"/>
      <c r="BI65" s="105"/>
      <c r="BJ65" s="105"/>
      <c r="BK65" s="105">
        <f>IF(ISBLANK(BR30),"",BR30)</f>
        <v>1</v>
      </c>
      <c r="BL65" s="105"/>
      <c r="BM65" s="105"/>
      <c r="BN65" s="92"/>
      <c r="BO65" s="95" t="s">
        <v>2</v>
      </c>
      <c r="BP65" s="92"/>
      <c r="BQ65" s="95">
        <f>IF(ISBLANK(BZ30),"",BZ30)</f>
        <v>0</v>
      </c>
      <c r="BR65" s="105"/>
      <c r="BS65" s="105"/>
      <c r="BT65" s="105"/>
      <c r="BU65" s="105">
        <f>IF(ISBLANK(BR41),"",BR41)</f>
        <v>0</v>
      </c>
      <c r="BV65" s="105"/>
      <c r="BW65" s="105"/>
      <c r="BX65" s="92"/>
      <c r="BY65" s="95" t="s">
        <v>2</v>
      </c>
      <c r="BZ65" s="92"/>
      <c r="CA65" s="95">
        <f>IF(ISBLANK(BZ41),"",BZ41)</f>
        <v>1</v>
      </c>
      <c r="CB65" s="105"/>
      <c r="CC65" s="105"/>
      <c r="CD65" s="105"/>
      <c r="CE65" s="116"/>
      <c r="CF65" s="100"/>
    </row>
    <row r="66" spans="1:88" ht="11.25" customHeight="1" x14ac:dyDescent="0.25">
      <c r="A66" s="17"/>
      <c r="B66" s="115"/>
      <c r="C66" s="169" t="str">
        <f>" " &amp; $W$8</f>
        <v xml:space="preserve"> Jule</v>
      </c>
      <c r="D66" s="169"/>
      <c r="E66" s="169"/>
      <c r="F66" s="169"/>
      <c r="G66" s="169"/>
      <c r="H66" s="169"/>
      <c r="I66" s="169"/>
      <c r="J66" s="169"/>
      <c r="K66" s="169"/>
      <c r="L66" s="169"/>
      <c r="M66" s="92">
        <f>IF(ISBLANK(BR38),"",BR38)</f>
        <v>2</v>
      </c>
      <c r="N66" s="93"/>
      <c r="O66" s="93"/>
      <c r="P66" s="93"/>
      <c r="Q66" s="93" t="s">
        <v>2</v>
      </c>
      <c r="R66" s="93"/>
      <c r="S66" s="93">
        <f>IF(ISBLANK(BZ38),"",BZ38)</f>
        <v>1</v>
      </c>
      <c r="T66" s="93"/>
      <c r="U66" s="93"/>
      <c r="V66" s="95"/>
      <c r="W66" s="73" t="s">
        <v>13</v>
      </c>
      <c r="X66" s="74"/>
      <c r="Y66" s="74"/>
      <c r="Z66" s="74"/>
      <c r="AA66" s="74"/>
      <c r="AB66" s="74"/>
      <c r="AC66" s="74"/>
      <c r="AD66" s="74"/>
      <c r="AE66" s="74"/>
      <c r="AF66" s="75"/>
      <c r="AG66" s="105">
        <f>IF(ISBLANK(BR20),"",BR20)</f>
        <v>0</v>
      </c>
      <c r="AH66" s="105"/>
      <c r="AI66" s="105"/>
      <c r="AJ66" s="92"/>
      <c r="AK66" s="95" t="s">
        <v>2</v>
      </c>
      <c r="AL66" s="92"/>
      <c r="AM66" s="95">
        <f>IF(ISBLANK(BZ20),"",BZ20)</f>
        <v>0</v>
      </c>
      <c r="AN66" s="105"/>
      <c r="AO66" s="105"/>
      <c r="AP66" s="105"/>
      <c r="AQ66" s="105">
        <f>IF(ISBLANK(BR46),"",BR46)</f>
        <v>2</v>
      </c>
      <c r="AR66" s="105"/>
      <c r="AS66" s="105"/>
      <c r="AT66" s="92"/>
      <c r="AU66" s="95" t="s">
        <v>2</v>
      </c>
      <c r="AV66" s="92"/>
      <c r="AW66" s="95">
        <f>IF(ISBLANK(BZ46),"",BZ46)</f>
        <v>0</v>
      </c>
      <c r="AX66" s="105"/>
      <c r="AY66" s="105"/>
      <c r="AZ66" s="105"/>
      <c r="BA66" s="105">
        <f>IF(ISBLANK(BR28),"",BR28)</f>
        <v>4</v>
      </c>
      <c r="BB66" s="105"/>
      <c r="BC66" s="105"/>
      <c r="BD66" s="92"/>
      <c r="BE66" s="95" t="s">
        <v>2</v>
      </c>
      <c r="BF66" s="92"/>
      <c r="BG66" s="95">
        <f>IF(ISBLANK(BZ28),"",BZ28)</f>
        <v>0</v>
      </c>
      <c r="BH66" s="105"/>
      <c r="BI66" s="105"/>
      <c r="BJ66" s="105"/>
      <c r="BK66" s="105">
        <f>IF(ISBLANK(BR36),"",BR36)</f>
        <v>0</v>
      </c>
      <c r="BL66" s="105"/>
      <c r="BM66" s="105"/>
      <c r="BN66" s="92"/>
      <c r="BO66" s="95" t="s">
        <v>2</v>
      </c>
      <c r="BP66" s="92"/>
      <c r="BQ66" s="95">
        <f>IF(ISBLANK(BZ36),"",BZ36)</f>
        <v>0</v>
      </c>
      <c r="BR66" s="105"/>
      <c r="BS66" s="105"/>
      <c r="BT66" s="105"/>
      <c r="BU66" s="105">
        <f>IF(ISBLANK(BR54),"",BR54)</f>
        <v>1</v>
      </c>
      <c r="BV66" s="105"/>
      <c r="BW66" s="105"/>
      <c r="BX66" s="92"/>
      <c r="BY66" s="95" t="s">
        <v>2</v>
      </c>
      <c r="BZ66" s="92"/>
      <c r="CA66" s="95">
        <f>IF(ISBLANK(BZ54),"",BZ54)</f>
        <v>1</v>
      </c>
      <c r="CB66" s="105"/>
      <c r="CC66" s="105"/>
      <c r="CD66" s="105"/>
      <c r="CE66" s="116"/>
      <c r="CF66" s="100"/>
    </row>
    <row r="67" spans="1:88" ht="11.25" customHeight="1" x14ac:dyDescent="0.25">
      <c r="A67" s="17"/>
      <c r="B67" s="115"/>
      <c r="C67" s="169" t="str">
        <f>" " &amp; $AG$8</f>
        <v xml:space="preserve"> Markus</v>
      </c>
      <c r="D67" s="169"/>
      <c r="E67" s="169"/>
      <c r="F67" s="169"/>
      <c r="G67" s="169"/>
      <c r="H67" s="169"/>
      <c r="I67" s="169"/>
      <c r="J67" s="169"/>
      <c r="K67" s="169"/>
      <c r="L67" s="169"/>
      <c r="M67" s="92">
        <f>IF(ISBLANK(BR45),"",BR45)</f>
        <v>1</v>
      </c>
      <c r="N67" s="93"/>
      <c r="O67" s="93"/>
      <c r="P67" s="93"/>
      <c r="Q67" s="93" t="s">
        <v>2</v>
      </c>
      <c r="R67" s="93"/>
      <c r="S67" s="93">
        <f>IF(ISBLANK(BZ45),"",BZ45)</f>
        <v>0</v>
      </c>
      <c r="T67" s="93"/>
      <c r="U67" s="93"/>
      <c r="V67" s="95"/>
      <c r="W67" s="105">
        <f>IF(ISBLANK(BR42),"",BR42)</f>
        <v>2</v>
      </c>
      <c r="X67" s="105"/>
      <c r="Y67" s="105"/>
      <c r="Z67" s="92"/>
      <c r="AA67" s="95" t="s">
        <v>2</v>
      </c>
      <c r="AB67" s="92"/>
      <c r="AC67" s="95">
        <f>IF(ISBLANK(BZ42),"",BZ42)</f>
        <v>2</v>
      </c>
      <c r="AD67" s="105"/>
      <c r="AE67" s="105"/>
      <c r="AF67" s="105"/>
      <c r="AG67" s="73" t="s">
        <v>13</v>
      </c>
      <c r="AH67" s="74"/>
      <c r="AI67" s="74"/>
      <c r="AJ67" s="74"/>
      <c r="AK67" s="74"/>
      <c r="AL67" s="74"/>
      <c r="AM67" s="74"/>
      <c r="AN67" s="74"/>
      <c r="AO67" s="74"/>
      <c r="AP67" s="75"/>
      <c r="AQ67" s="105">
        <f>IF(ISBLANK(BR17),"",BR17)</f>
        <v>1</v>
      </c>
      <c r="AR67" s="105"/>
      <c r="AS67" s="105"/>
      <c r="AT67" s="92"/>
      <c r="AU67" s="95" t="s">
        <v>2</v>
      </c>
      <c r="AV67" s="92"/>
      <c r="AW67" s="95">
        <f>IF(ISBLANK(BZ17),"",BZ17)</f>
        <v>1</v>
      </c>
      <c r="AX67" s="105"/>
      <c r="AY67" s="105"/>
      <c r="AZ67" s="105"/>
      <c r="BA67" s="105">
        <f>IF(ISBLANK(BR53),"",BR53)</f>
        <v>1</v>
      </c>
      <c r="BB67" s="105"/>
      <c r="BC67" s="105"/>
      <c r="BD67" s="92"/>
      <c r="BE67" s="95" t="s">
        <v>2</v>
      </c>
      <c r="BF67" s="92"/>
      <c r="BG67" s="95">
        <f>IF(ISBLANK(BZ53),"",BZ53)</f>
        <v>2</v>
      </c>
      <c r="BH67" s="105"/>
      <c r="BI67" s="105"/>
      <c r="BJ67" s="105"/>
      <c r="BK67" s="105">
        <f>IF(ISBLANK(BR26),"",BR26)</f>
        <v>1</v>
      </c>
      <c r="BL67" s="105"/>
      <c r="BM67" s="105"/>
      <c r="BN67" s="92"/>
      <c r="BO67" s="95" t="s">
        <v>2</v>
      </c>
      <c r="BP67" s="92"/>
      <c r="BQ67" s="95">
        <f>IF(ISBLANK(BZ26),"",BZ26)</f>
        <v>2</v>
      </c>
      <c r="BR67" s="105"/>
      <c r="BS67" s="105"/>
      <c r="BT67" s="105"/>
      <c r="BU67" s="105">
        <f>IF(ISBLANK(BR35),"",BR35)</f>
        <v>1</v>
      </c>
      <c r="BV67" s="105"/>
      <c r="BW67" s="105"/>
      <c r="BX67" s="92"/>
      <c r="BY67" s="95" t="s">
        <v>2</v>
      </c>
      <c r="BZ67" s="92"/>
      <c r="CA67" s="95">
        <f>IF(ISBLANK(BZ35),"",BZ35)</f>
        <v>1</v>
      </c>
      <c r="CB67" s="105"/>
      <c r="CC67" s="105"/>
      <c r="CD67" s="105"/>
      <c r="CE67" s="116"/>
      <c r="CF67" s="100"/>
    </row>
    <row r="68" spans="1:88" ht="11.25" customHeight="1" x14ac:dyDescent="0.25">
      <c r="A68" s="17"/>
      <c r="B68" s="115"/>
      <c r="C68" s="169" t="str">
        <f>" " &amp; $AQ$8</f>
        <v xml:space="preserve"> Basti</v>
      </c>
      <c r="D68" s="169"/>
      <c r="E68" s="169"/>
      <c r="F68" s="169"/>
      <c r="G68" s="169"/>
      <c r="H68" s="169"/>
      <c r="I68" s="169"/>
      <c r="J68" s="169"/>
      <c r="K68" s="169"/>
      <c r="L68" s="169"/>
      <c r="M68" s="92">
        <f>IF(ISBLANK(BR27),"",BR27)</f>
        <v>1</v>
      </c>
      <c r="N68" s="93"/>
      <c r="O68" s="93"/>
      <c r="P68" s="93"/>
      <c r="Q68" s="93" t="s">
        <v>2</v>
      </c>
      <c r="R68" s="93"/>
      <c r="S68" s="93">
        <f>IF(ISBLANK(BZ27),"",BZ27)</f>
        <v>1</v>
      </c>
      <c r="T68" s="93"/>
      <c r="U68" s="93"/>
      <c r="V68" s="95"/>
      <c r="W68" s="105">
        <f>IF(ISBLANK(BR24),"",BR24)</f>
        <v>1</v>
      </c>
      <c r="X68" s="105"/>
      <c r="Y68" s="105"/>
      <c r="Z68" s="92"/>
      <c r="AA68" s="95" t="s">
        <v>2</v>
      </c>
      <c r="AB68" s="92"/>
      <c r="AC68" s="95">
        <f>IF(ISBLANK(BZ24),"",BZ24)</f>
        <v>2</v>
      </c>
      <c r="AD68" s="105"/>
      <c r="AE68" s="105"/>
      <c r="AF68" s="105"/>
      <c r="AG68" s="105">
        <f>IF(ISBLANK(BR39),"",BR39)</f>
        <v>2</v>
      </c>
      <c r="AH68" s="105"/>
      <c r="AI68" s="105"/>
      <c r="AJ68" s="92"/>
      <c r="AK68" s="95" t="s">
        <v>2</v>
      </c>
      <c r="AL68" s="92"/>
      <c r="AM68" s="95">
        <f>IF(ISBLANK(BZ39),"",BZ39)</f>
        <v>1</v>
      </c>
      <c r="AN68" s="105"/>
      <c r="AO68" s="105"/>
      <c r="AP68" s="105"/>
      <c r="AQ68" s="73" t="s">
        <v>13</v>
      </c>
      <c r="AR68" s="74"/>
      <c r="AS68" s="74"/>
      <c r="AT68" s="74"/>
      <c r="AU68" s="74"/>
      <c r="AV68" s="74"/>
      <c r="AW68" s="74"/>
      <c r="AX68" s="74"/>
      <c r="AY68" s="74"/>
      <c r="AZ68" s="75"/>
      <c r="BA68" s="105">
        <f>IF(ISBLANK(BR21),"",BR21)</f>
        <v>0</v>
      </c>
      <c r="BB68" s="105"/>
      <c r="BC68" s="105"/>
      <c r="BD68" s="92"/>
      <c r="BE68" s="95" t="s">
        <v>2</v>
      </c>
      <c r="BF68" s="92"/>
      <c r="BG68" s="95">
        <f>IF(ISBLANK(BZ21),"",BZ21)</f>
        <v>1</v>
      </c>
      <c r="BH68" s="105"/>
      <c r="BI68" s="105"/>
      <c r="BJ68" s="105"/>
      <c r="BK68" s="105">
        <f>IF(ISBLANK(BR33),"",BR33)</f>
        <v>1</v>
      </c>
      <c r="BL68" s="105"/>
      <c r="BM68" s="105"/>
      <c r="BN68" s="92"/>
      <c r="BO68" s="95" t="s">
        <v>2</v>
      </c>
      <c r="BP68" s="92"/>
      <c r="BQ68" s="95">
        <f>IF(ISBLANK(BZ33),"",BZ33)</f>
        <v>2</v>
      </c>
      <c r="BR68" s="105"/>
      <c r="BS68" s="105"/>
      <c r="BT68" s="105"/>
      <c r="BU68" s="105">
        <f>IF(ISBLANK(BR51),"",BR51)</f>
        <v>0</v>
      </c>
      <c r="BV68" s="105"/>
      <c r="BW68" s="105"/>
      <c r="BX68" s="92"/>
      <c r="BY68" s="95" t="s">
        <v>2</v>
      </c>
      <c r="BZ68" s="92"/>
      <c r="CA68" s="95">
        <f>IF(ISBLANK(BZ51),"",BZ51)</f>
        <v>1</v>
      </c>
      <c r="CB68" s="105"/>
      <c r="CC68" s="105"/>
      <c r="CD68" s="105"/>
      <c r="CE68" s="116"/>
      <c r="CF68" s="100"/>
    </row>
    <row r="69" spans="1:88" ht="11.25" customHeight="1" x14ac:dyDescent="0.25">
      <c r="A69" s="17"/>
      <c r="B69" s="115"/>
      <c r="C69" s="169" t="str">
        <f>" " &amp; $BA$8</f>
        <v xml:space="preserve"> Schmiddi</v>
      </c>
      <c r="D69" s="169"/>
      <c r="E69" s="169"/>
      <c r="F69" s="169"/>
      <c r="G69" s="169"/>
      <c r="H69" s="169"/>
      <c r="I69" s="169"/>
      <c r="J69" s="169"/>
      <c r="K69" s="169"/>
      <c r="L69" s="169"/>
      <c r="M69" s="92">
        <f>IF(ISBLANK(BR34),"",BR34)</f>
        <v>2</v>
      </c>
      <c r="N69" s="93"/>
      <c r="O69" s="93"/>
      <c r="P69" s="93"/>
      <c r="Q69" s="93" t="s">
        <v>2</v>
      </c>
      <c r="R69" s="93"/>
      <c r="S69" s="93">
        <f>IF(ISBLANK(BZ34),"",BZ34)</f>
        <v>3</v>
      </c>
      <c r="T69" s="93"/>
      <c r="U69" s="93"/>
      <c r="V69" s="95"/>
      <c r="W69" s="105">
        <f>IF(ISBLANK(BR50),"",BR50)</f>
        <v>0</v>
      </c>
      <c r="X69" s="105"/>
      <c r="Y69" s="105"/>
      <c r="Z69" s="92"/>
      <c r="AA69" s="95" t="s">
        <v>2</v>
      </c>
      <c r="AB69" s="92"/>
      <c r="AC69" s="95">
        <f>IF(ISBLANK(BZ50),"",BZ50)</f>
        <v>0</v>
      </c>
      <c r="AD69" s="105"/>
      <c r="AE69" s="105"/>
      <c r="AF69" s="105"/>
      <c r="AG69" s="105">
        <f>IF(ISBLANK(BR31),"",BR31)</f>
        <v>1</v>
      </c>
      <c r="AH69" s="105"/>
      <c r="AI69" s="105"/>
      <c r="AJ69" s="92"/>
      <c r="AK69" s="95" t="s">
        <v>2</v>
      </c>
      <c r="AL69" s="92"/>
      <c r="AM69" s="95">
        <f>IF(ISBLANK(BZ31),"",BZ31)</f>
        <v>0</v>
      </c>
      <c r="AN69" s="105"/>
      <c r="AO69" s="105"/>
      <c r="AP69" s="105"/>
      <c r="AQ69" s="105">
        <f>IF(ISBLANK(BR43),"",BR43)</f>
        <v>1</v>
      </c>
      <c r="AR69" s="105"/>
      <c r="AS69" s="105"/>
      <c r="AT69" s="92"/>
      <c r="AU69" s="95" t="s">
        <v>2</v>
      </c>
      <c r="AV69" s="92"/>
      <c r="AW69" s="95">
        <f>IF(ISBLANK(BZ43),"",BZ43)</f>
        <v>1</v>
      </c>
      <c r="AX69" s="105"/>
      <c r="AY69" s="105"/>
      <c r="AZ69" s="105"/>
      <c r="BA69" s="73" t="s">
        <v>13</v>
      </c>
      <c r="BB69" s="74"/>
      <c r="BC69" s="74"/>
      <c r="BD69" s="74"/>
      <c r="BE69" s="74"/>
      <c r="BF69" s="74"/>
      <c r="BG69" s="74"/>
      <c r="BH69" s="74"/>
      <c r="BI69" s="74"/>
      <c r="BJ69" s="75"/>
      <c r="BK69" s="105">
        <f>IF(ISBLANK(BR18),"",BR18)</f>
        <v>1</v>
      </c>
      <c r="BL69" s="105"/>
      <c r="BM69" s="105"/>
      <c r="BN69" s="92"/>
      <c r="BO69" s="95" t="s">
        <v>2</v>
      </c>
      <c r="BP69" s="92"/>
      <c r="BQ69" s="95">
        <f>IF(ISBLANK(BZ18),"",BZ18)</f>
        <v>0</v>
      </c>
      <c r="BR69" s="105"/>
      <c r="BS69" s="105"/>
      <c r="BT69" s="105"/>
      <c r="BU69" s="105">
        <f>IF(ISBLANK(BR25),"",BR25)</f>
        <v>0</v>
      </c>
      <c r="BV69" s="105"/>
      <c r="BW69" s="105"/>
      <c r="BX69" s="92"/>
      <c r="BY69" s="95" t="s">
        <v>2</v>
      </c>
      <c r="BZ69" s="92"/>
      <c r="CA69" s="95">
        <f>IF(ISBLANK(BZ25),"",BZ25)</f>
        <v>0</v>
      </c>
      <c r="CB69" s="105"/>
      <c r="CC69" s="105"/>
      <c r="CD69" s="105"/>
      <c r="CE69" s="116"/>
      <c r="CF69" s="100"/>
    </row>
    <row r="70" spans="1:88" ht="11.25" customHeight="1" x14ac:dyDescent="0.25">
      <c r="A70" s="17"/>
      <c r="B70" s="115"/>
      <c r="C70" s="169" t="str">
        <f>" " &amp; $BK$8</f>
        <v xml:space="preserve"> Christoph</v>
      </c>
      <c r="D70" s="169"/>
      <c r="E70" s="169"/>
      <c r="F70" s="169"/>
      <c r="G70" s="169"/>
      <c r="H70" s="169"/>
      <c r="I70" s="169"/>
      <c r="J70" s="169"/>
      <c r="K70" s="169"/>
      <c r="L70" s="169"/>
      <c r="M70" s="92">
        <f>IF(ISBLANK(BR52),"",BR52)</f>
        <v>1</v>
      </c>
      <c r="N70" s="93"/>
      <c r="O70" s="93"/>
      <c r="P70" s="93"/>
      <c r="Q70" s="93" t="s">
        <v>2</v>
      </c>
      <c r="R70" s="93"/>
      <c r="S70" s="93">
        <f>IF(ISBLANK(BZ52),"",BZ52)</f>
        <v>0</v>
      </c>
      <c r="T70" s="93"/>
      <c r="U70" s="93"/>
      <c r="V70" s="95"/>
      <c r="W70" s="105">
        <f>IF(ISBLANK(BR58),"",BR58)</f>
        <v>1</v>
      </c>
      <c r="X70" s="105"/>
      <c r="Y70" s="105"/>
      <c r="Z70" s="92"/>
      <c r="AA70" s="95" t="s">
        <v>2</v>
      </c>
      <c r="AB70" s="92"/>
      <c r="AC70" s="95">
        <f>IF(ISBLANK(BZ58),"",BZ58)</f>
        <v>1</v>
      </c>
      <c r="AD70" s="105"/>
      <c r="AE70" s="105"/>
      <c r="AF70" s="105"/>
      <c r="AG70" s="105">
        <f>IF(ISBLANK(BR48),"",BR48)</f>
        <v>0</v>
      </c>
      <c r="AH70" s="105"/>
      <c r="AI70" s="105"/>
      <c r="AJ70" s="92"/>
      <c r="AK70" s="95" t="s">
        <v>2</v>
      </c>
      <c r="AL70" s="92"/>
      <c r="AM70" s="95">
        <f>IF(ISBLANK(BZ48),"",BZ48)</f>
        <v>1</v>
      </c>
      <c r="AN70" s="105"/>
      <c r="AO70" s="105"/>
      <c r="AP70" s="105"/>
      <c r="AQ70" s="105">
        <f>IF(ISBLANK(BR55),"",BR55)</f>
        <v>5</v>
      </c>
      <c r="AR70" s="105"/>
      <c r="AS70" s="105"/>
      <c r="AT70" s="92"/>
      <c r="AU70" s="95" t="s">
        <v>2</v>
      </c>
      <c r="AV70" s="92"/>
      <c r="AW70" s="95">
        <f>IF(ISBLANK(BZ55),"",BZ55)</f>
        <v>0</v>
      </c>
      <c r="AX70" s="105"/>
      <c r="AY70" s="105"/>
      <c r="AZ70" s="105"/>
      <c r="BA70" s="105">
        <f>IF(ISBLANK(BR40),"",BR40)</f>
        <v>1</v>
      </c>
      <c r="BB70" s="105"/>
      <c r="BC70" s="105"/>
      <c r="BD70" s="92"/>
      <c r="BE70" s="95" t="s">
        <v>2</v>
      </c>
      <c r="BF70" s="92"/>
      <c r="BG70" s="95">
        <f>IF(ISBLANK(BZ40),"",BZ40)</f>
        <v>1</v>
      </c>
      <c r="BH70" s="105"/>
      <c r="BI70" s="105"/>
      <c r="BJ70" s="105"/>
      <c r="BK70" s="73" t="s">
        <v>13</v>
      </c>
      <c r="BL70" s="74"/>
      <c r="BM70" s="74"/>
      <c r="BN70" s="74"/>
      <c r="BO70" s="74"/>
      <c r="BP70" s="74"/>
      <c r="BQ70" s="74"/>
      <c r="BR70" s="74"/>
      <c r="BS70" s="74"/>
      <c r="BT70" s="75"/>
      <c r="BU70" s="105">
        <f>IF(ISBLANK(BR22),"",BR22)</f>
        <v>3</v>
      </c>
      <c r="BV70" s="105"/>
      <c r="BW70" s="105"/>
      <c r="BX70" s="92"/>
      <c r="BY70" s="95" t="s">
        <v>2</v>
      </c>
      <c r="BZ70" s="92"/>
      <c r="CA70" s="95">
        <f>IF(ISBLANK(BZ22),"",BZ22)</f>
        <v>0</v>
      </c>
      <c r="CB70" s="105"/>
      <c r="CC70" s="105"/>
      <c r="CD70" s="105"/>
      <c r="CE70" s="116"/>
      <c r="CF70" s="100"/>
    </row>
    <row r="71" spans="1:88" ht="11.25" customHeight="1" x14ac:dyDescent="0.25">
      <c r="A71" s="17"/>
      <c r="B71" s="115"/>
      <c r="C71" s="169" t="str">
        <f>" " &amp; $BU$8</f>
        <v xml:space="preserve"> Ratze</v>
      </c>
      <c r="D71" s="169"/>
      <c r="E71" s="169"/>
      <c r="F71" s="169"/>
      <c r="G71" s="169"/>
      <c r="H71" s="169"/>
      <c r="I71" s="169"/>
      <c r="J71" s="169"/>
      <c r="K71" s="169"/>
      <c r="L71" s="169"/>
      <c r="M71" s="92">
        <f>IF(ISBLANK(BR19),"",BR19)</f>
        <v>1</v>
      </c>
      <c r="N71" s="93"/>
      <c r="O71" s="93"/>
      <c r="P71" s="93"/>
      <c r="Q71" s="93" t="s">
        <v>2</v>
      </c>
      <c r="R71" s="93"/>
      <c r="S71" s="93">
        <f>IF(ISBLANK(BZ19),"",BZ19)</f>
        <v>0</v>
      </c>
      <c r="T71" s="93"/>
      <c r="U71" s="93"/>
      <c r="V71" s="95"/>
      <c r="W71" s="105">
        <f>IF(ISBLANK(BR32),"",BR32)</f>
        <v>2</v>
      </c>
      <c r="X71" s="105"/>
      <c r="Y71" s="105"/>
      <c r="Z71" s="92"/>
      <c r="AA71" s="95" t="s">
        <v>2</v>
      </c>
      <c r="AB71" s="92"/>
      <c r="AC71" s="95">
        <f>IF(ISBLANK(BZ32),"",BZ32)</f>
        <v>0</v>
      </c>
      <c r="AD71" s="105"/>
      <c r="AE71" s="105"/>
      <c r="AF71" s="105"/>
      <c r="AG71" s="105">
        <f>IF(ISBLANK(BR57),"",BR57)</f>
        <v>0</v>
      </c>
      <c r="AH71" s="105"/>
      <c r="AI71" s="105"/>
      <c r="AJ71" s="92"/>
      <c r="AK71" s="95" t="s">
        <v>2</v>
      </c>
      <c r="AL71" s="92"/>
      <c r="AM71" s="95">
        <f>IF(ISBLANK(BZ57),"",BZ57)</f>
        <v>1</v>
      </c>
      <c r="AN71" s="105"/>
      <c r="AO71" s="105"/>
      <c r="AP71" s="105"/>
      <c r="AQ71" s="105">
        <f>IF(ISBLANK(BR29),"",BR29)</f>
        <v>1</v>
      </c>
      <c r="AR71" s="105"/>
      <c r="AS71" s="105"/>
      <c r="AT71" s="92"/>
      <c r="AU71" s="95" t="s">
        <v>2</v>
      </c>
      <c r="AV71" s="92"/>
      <c r="AW71" s="95">
        <f>IF(ISBLANK(BZ29),"",BZ29)</f>
        <v>2</v>
      </c>
      <c r="AX71" s="105"/>
      <c r="AY71" s="105"/>
      <c r="AZ71" s="105"/>
      <c r="BA71" s="105">
        <f>IF(ISBLANK(BR47),"",BR47)</f>
        <v>1</v>
      </c>
      <c r="BB71" s="105"/>
      <c r="BC71" s="105"/>
      <c r="BD71" s="92"/>
      <c r="BE71" s="95" t="s">
        <v>2</v>
      </c>
      <c r="BF71" s="92"/>
      <c r="BG71" s="95">
        <f>IF(ISBLANK(BZ47),"",BZ47)</f>
        <v>0</v>
      </c>
      <c r="BH71" s="105"/>
      <c r="BI71" s="105"/>
      <c r="BJ71" s="105"/>
      <c r="BK71" s="105">
        <f>IF(ISBLANK(BR44),"",BR44)</f>
        <v>1</v>
      </c>
      <c r="BL71" s="105"/>
      <c r="BM71" s="105"/>
      <c r="BN71" s="92"/>
      <c r="BO71" s="95" t="s">
        <v>2</v>
      </c>
      <c r="BP71" s="92"/>
      <c r="BQ71" s="95">
        <f>IF(ISBLANK(BZ44),"",BZ44)</f>
        <v>0</v>
      </c>
      <c r="BR71" s="105"/>
      <c r="BS71" s="105"/>
      <c r="BT71" s="105"/>
      <c r="BU71" s="73" t="s">
        <v>13</v>
      </c>
      <c r="BV71" s="74"/>
      <c r="BW71" s="74"/>
      <c r="BX71" s="74"/>
      <c r="BY71" s="74"/>
      <c r="BZ71" s="74"/>
      <c r="CA71" s="74"/>
      <c r="CB71" s="74"/>
      <c r="CC71" s="74"/>
      <c r="CD71" s="75"/>
      <c r="CE71" s="116"/>
      <c r="CF71" s="100"/>
    </row>
    <row r="72" spans="1:88" ht="7.5" customHeight="1" x14ac:dyDescent="0.25">
      <c r="A72" s="17"/>
      <c r="B72" s="9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9"/>
      <c r="CF72" s="100"/>
    </row>
    <row r="73" spans="1:88" ht="11.25" hidden="1" customHeight="1" x14ac:dyDescent="0.25">
      <c r="A73" s="17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00"/>
    </row>
    <row r="74" spans="1:88" ht="7.5" hidden="1" customHeight="1" x14ac:dyDescent="0.25">
      <c r="A74" s="17"/>
      <c r="B74" s="113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4"/>
      <c r="CF74" s="100"/>
    </row>
    <row r="75" spans="1:88" s="13" customFormat="1" ht="15" hidden="1" customHeight="1" x14ac:dyDescent="0.25">
      <c r="A75" s="17"/>
      <c r="B75" s="115"/>
      <c r="C75" s="86" t="s">
        <v>14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8"/>
      <c r="CE75" s="116"/>
      <c r="CF75" s="100"/>
      <c r="CG75" s="2"/>
      <c r="CH75" s="2"/>
      <c r="CI75" s="2"/>
      <c r="CJ75" s="2"/>
    </row>
    <row r="76" spans="1:88" ht="7.5" hidden="1" customHeight="1" x14ac:dyDescent="0.25">
      <c r="A76" s="17"/>
      <c r="B76" s="115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116"/>
      <c r="CF76" s="100"/>
    </row>
    <row r="77" spans="1:88" s="9" customFormat="1" ht="11.25" hidden="1" customHeight="1" x14ac:dyDescent="0.25">
      <c r="A77" s="17"/>
      <c r="B77" s="115"/>
      <c r="C77" s="117" t="s">
        <v>15</v>
      </c>
      <c r="D77" s="117"/>
      <c r="E77" s="117"/>
      <c r="F77" s="117"/>
      <c r="G77" s="117"/>
      <c r="H77" s="101" t="str">
        <f>" Spieler"</f>
        <v xml:space="preserve"> Spieler</v>
      </c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3"/>
      <c r="T77" s="117" t="s">
        <v>16</v>
      </c>
      <c r="U77" s="117"/>
      <c r="V77" s="117"/>
      <c r="W77" s="117"/>
      <c r="X77" s="117"/>
      <c r="Y77" s="73"/>
      <c r="Z77" s="118" t="s">
        <v>17</v>
      </c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 t="s">
        <v>18</v>
      </c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75" t="s">
        <v>19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 t="s">
        <v>20</v>
      </c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73"/>
      <c r="BS77" s="120" t="s">
        <v>21</v>
      </c>
      <c r="BT77" s="117"/>
      <c r="BU77" s="117"/>
      <c r="BV77" s="117"/>
      <c r="BW77" s="117"/>
      <c r="BX77" s="73" t="s">
        <v>22</v>
      </c>
      <c r="BY77" s="74"/>
      <c r="BZ77" s="74"/>
      <c r="CA77" s="96" t="s">
        <v>56</v>
      </c>
      <c r="CB77" s="74"/>
      <c r="CC77" s="74"/>
      <c r="CD77" s="75"/>
      <c r="CE77" s="116"/>
      <c r="CF77" s="100"/>
    </row>
    <row r="78" spans="1:88" ht="11.25" hidden="1" customHeight="1" x14ac:dyDescent="0.25">
      <c r="A78" s="17"/>
      <c r="B78" s="115"/>
      <c r="C78" s="105">
        <f t="shared" ref="C78:C84" si="14">RANK($BX78,$BX$78:$BX$84,0)</f>
        <v>7</v>
      </c>
      <c r="D78" s="105"/>
      <c r="E78" s="105"/>
      <c r="F78" s="105"/>
      <c r="G78" s="105"/>
      <c r="H78" s="168" t="str">
        <f>" " &amp; $M$8</f>
        <v xml:space="preserve"> Patrick</v>
      </c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05">
        <f>CG16+CG19+CG23+CG27+CG30+CG34+CG38+CG41+CG45+CG49+CG52+CG56</f>
        <v>12</v>
      </c>
      <c r="U78" s="105"/>
      <c r="V78" s="105"/>
      <c r="W78" s="105"/>
      <c r="X78" s="105"/>
      <c r="Y78" s="92"/>
      <c r="Z78" s="109">
        <f>CH16+CJ19+CH23+CJ27+CH30+CJ34+CJ38+CH41+CJ45+CH49+CJ52+CH56</f>
        <v>2</v>
      </c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>
        <f>CI16+CI19+CI23+CI27+CI30+CI34+CI38+CI41+CI45+CI49+CI52+CI56</f>
        <v>3</v>
      </c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95">
        <f>CJ16+CH19+CJ23+CH27+CJ30+CH34+CH38+CJ41+CH45+CJ49+CH52+CJ56</f>
        <v>7</v>
      </c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>
        <f>BR16+BZ19+BR23+BZ27+BR30+BZ34+BZ38+BR41+BZ45+BR49+BZ52+BR56</f>
        <v>8</v>
      </c>
      <c r="BH78" s="105"/>
      <c r="BI78" s="105"/>
      <c r="BJ78" s="105"/>
      <c r="BK78" s="92"/>
      <c r="BL78" s="95" t="s">
        <v>2</v>
      </c>
      <c r="BM78" s="92"/>
      <c r="BN78" s="95">
        <f>BZ16+BR19+BZ23+BR27+BZ30+BR34+BR38+BZ41+BR45+BZ49+BR52+BZ56</f>
        <v>15</v>
      </c>
      <c r="BO78" s="105"/>
      <c r="BP78" s="105"/>
      <c r="BQ78" s="105"/>
      <c r="BR78" s="92"/>
      <c r="BS78" s="104">
        <f t="shared" ref="BS78:BS84" si="15">BG78-BN78</f>
        <v>-7</v>
      </c>
      <c r="BT78" s="105"/>
      <c r="BU78" s="105"/>
      <c r="BV78" s="105"/>
      <c r="BW78" s="105"/>
      <c r="BX78" s="92">
        <f>(Z78*3)+AK78</f>
        <v>9</v>
      </c>
      <c r="BY78" s="93"/>
      <c r="BZ78" s="93"/>
      <c r="CA78" s="94">
        <f>BX78+ROW()/1000</f>
        <v>9.0779999999999994</v>
      </c>
      <c r="CB78" s="93"/>
      <c r="CC78" s="93"/>
      <c r="CD78" s="95"/>
      <c r="CE78" s="116"/>
      <c r="CF78" s="100"/>
      <c r="CG78" s="8"/>
      <c r="CH78" s="8"/>
      <c r="CI78" s="8"/>
      <c r="CJ78" s="8"/>
    </row>
    <row r="79" spans="1:88" ht="11.25" hidden="1" customHeight="1" x14ac:dyDescent="0.25">
      <c r="A79" s="17"/>
      <c r="B79" s="115"/>
      <c r="C79" s="105">
        <f t="shared" si="14"/>
        <v>2</v>
      </c>
      <c r="D79" s="105"/>
      <c r="E79" s="105"/>
      <c r="F79" s="105"/>
      <c r="G79" s="105"/>
      <c r="H79" s="168" t="str">
        <f>" " &amp; $W$8</f>
        <v xml:space="preserve"> Jule</v>
      </c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05">
        <f>CG16+CG20+CG24+CG28+CG32+CG36+CG38+CG42+CG46+CG50+CG54+CG58</f>
        <v>12</v>
      </c>
      <c r="U79" s="105"/>
      <c r="V79" s="105"/>
      <c r="W79" s="105"/>
      <c r="X79" s="105"/>
      <c r="Y79" s="92"/>
      <c r="Z79" s="109">
        <f>CJ16+CH20+CJ24+CH28+CJ32+CH36+CH38+CJ42+CH46+CJ50+CH54+CJ58</f>
        <v>4</v>
      </c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>
        <f>CI16+CI20+CI24+CI28+CI32+CI36+CI38+CI42+CI46+CI50+CI54+CI58</f>
        <v>7</v>
      </c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95">
        <f>CH16+CJ20+CH24+CJ28+CH32+CJ36+CJ38+CH42+CJ46+CH50+CJ54+CH58</f>
        <v>1</v>
      </c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>
        <f>BZ16+BR20+BZ24+BR28+BZ32+BR36+BR38+BZ42+BR46+BZ50+BR54+BZ58</f>
        <v>14</v>
      </c>
      <c r="BH79" s="105"/>
      <c r="BI79" s="105"/>
      <c r="BJ79" s="105"/>
      <c r="BK79" s="92"/>
      <c r="BL79" s="95" t="s">
        <v>2</v>
      </c>
      <c r="BM79" s="92"/>
      <c r="BN79" s="95">
        <f>BR16+BZ20+BR24+BZ28+BR32+BZ36+BZ38+BR42+BZ46+BR50+BZ54+BR58</f>
        <v>8</v>
      </c>
      <c r="BO79" s="105"/>
      <c r="BP79" s="105"/>
      <c r="BQ79" s="105"/>
      <c r="BR79" s="92"/>
      <c r="BS79" s="104">
        <f t="shared" si="15"/>
        <v>6</v>
      </c>
      <c r="BT79" s="105"/>
      <c r="BU79" s="105"/>
      <c r="BV79" s="105"/>
      <c r="BW79" s="105"/>
      <c r="BX79" s="92">
        <f t="shared" ref="BX79:BX84" si="16">(Z79*3)+AK79</f>
        <v>19</v>
      </c>
      <c r="BY79" s="93"/>
      <c r="BZ79" s="93"/>
      <c r="CA79" s="94">
        <f t="shared" ref="CA79:CA84" si="17">BX79+ROW()/1000</f>
        <v>19.079000000000001</v>
      </c>
      <c r="CB79" s="93"/>
      <c r="CC79" s="93"/>
      <c r="CD79" s="95"/>
      <c r="CE79" s="116"/>
      <c r="CF79" s="100"/>
      <c r="CG79" s="8"/>
      <c r="CH79" s="8"/>
      <c r="CI79" s="8"/>
      <c r="CJ79" s="8"/>
    </row>
    <row r="80" spans="1:88" ht="11.25" hidden="1" customHeight="1" x14ac:dyDescent="0.25">
      <c r="A80" s="17"/>
      <c r="B80" s="115"/>
      <c r="C80" s="105">
        <f t="shared" si="14"/>
        <v>5</v>
      </c>
      <c r="D80" s="105"/>
      <c r="E80" s="105"/>
      <c r="F80" s="105"/>
      <c r="G80" s="105"/>
      <c r="H80" s="168" t="str">
        <f>" " &amp; $AG$8</f>
        <v xml:space="preserve"> Markus</v>
      </c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05">
        <f>CG17+CG20+CG23+CG26+CG31+CG35+CG39+CG42+CG45+CG48+CG53+CG57</f>
        <v>12</v>
      </c>
      <c r="U80" s="105"/>
      <c r="V80" s="105"/>
      <c r="W80" s="105"/>
      <c r="X80" s="105"/>
      <c r="Y80" s="92"/>
      <c r="Z80" s="109">
        <f>CH17+CJ20+CJ23+CH26+CJ31+CH35+CH42+CH45+CJ48+CH53+CJ57</f>
        <v>3</v>
      </c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>
        <f>CI17+CI20+CI23+CI26+CI31+CI35+CI39+CI42+CI45+CI48+CI53+CI57</f>
        <v>5</v>
      </c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95">
        <f>CJ17+CH20+CH23+CJ26+CH31+CJ35+CH39+CJ42+CJ45+CH48+CJ53+CH57</f>
        <v>4</v>
      </c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>
        <f>BR17+BZ20+BZ23+BR26+BZ31+BR35+BZ39+BR42+BR45+BZ48+BR53+BZ57</f>
        <v>10</v>
      </c>
      <c r="BH80" s="105"/>
      <c r="BI80" s="105"/>
      <c r="BJ80" s="105"/>
      <c r="BK80" s="92"/>
      <c r="BL80" s="95" t="s">
        <v>2</v>
      </c>
      <c r="BM80" s="92"/>
      <c r="BN80" s="95">
        <f>BZ17+BR20+BR23+BZ26+BR31+BZ35+BR39+BZ42+BZ45+BR48+BZ53+BR57</f>
        <v>11</v>
      </c>
      <c r="BO80" s="105"/>
      <c r="BP80" s="105"/>
      <c r="BQ80" s="105"/>
      <c r="BR80" s="92"/>
      <c r="BS80" s="104">
        <f t="shared" si="15"/>
        <v>-1</v>
      </c>
      <c r="BT80" s="105"/>
      <c r="BU80" s="105"/>
      <c r="BV80" s="105"/>
      <c r="BW80" s="105"/>
      <c r="BX80" s="92">
        <f t="shared" si="16"/>
        <v>14</v>
      </c>
      <c r="BY80" s="93"/>
      <c r="BZ80" s="93"/>
      <c r="CA80" s="94">
        <f t="shared" si="17"/>
        <v>14.08</v>
      </c>
      <c r="CB80" s="93"/>
      <c r="CC80" s="93"/>
      <c r="CD80" s="95"/>
      <c r="CE80" s="116"/>
      <c r="CF80" s="100"/>
      <c r="CG80" s="8"/>
      <c r="CH80" s="8"/>
      <c r="CI80" s="8"/>
      <c r="CJ80" s="8"/>
    </row>
    <row r="81" spans="1:88" ht="11.25" hidden="1" customHeight="1" x14ac:dyDescent="0.25">
      <c r="A81" s="17"/>
      <c r="B81" s="115"/>
      <c r="C81" s="105">
        <f t="shared" si="14"/>
        <v>6</v>
      </c>
      <c r="D81" s="105"/>
      <c r="E81" s="105"/>
      <c r="F81" s="105"/>
      <c r="G81" s="105"/>
      <c r="H81" s="168" t="str">
        <f>" " &amp; $AQ$8</f>
        <v xml:space="preserve"> Basti</v>
      </c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05">
        <f>CG17+CG21+CG24+CG27+CG29+CG33+CG39+CG43+CG46+CG49+CG51+CG55</f>
        <v>12</v>
      </c>
      <c r="U81" s="105"/>
      <c r="V81" s="105"/>
      <c r="W81" s="105"/>
      <c r="X81" s="105"/>
      <c r="Y81" s="92"/>
      <c r="Z81" s="109">
        <f>CJ17+CH21+CH24+CH27+CJ29+CH33+CH39+CJ43+CJ46+CJ49+CH51+CJ55</f>
        <v>3</v>
      </c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>
        <f>CI17+CI21+CI24+CI27+CI29+CI33+CI39+CI43+CI46+CI49+CI51+CI55</f>
        <v>3</v>
      </c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95">
        <f>CH17+CJ21+CJ24+CJ27+CH29+CJ33+CJ39+CH43+CH46+CH49+CJ51+CH55</f>
        <v>6</v>
      </c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>
        <f>BZ17+BR21+BR24+BR27+BZ29+BR33+BR39+BZ43+BZ46+BZ49+BR51+BZ55</f>
        <v>11</v>
      </c>
      <c r="BH81" s="105"/>
      <c r="BI81" s="105"/>
      <c r="BJ81" s="105"/>
      <c r="BK81" s="92"/>
      <c r="BL81" s="95" t="s">
        <v>2</v>
      </c>
      <c r="BM81" s="92"/>
      <c r="BN81" s="95">
        <f>BR17+BZ21+BZ24+BZ27+BR29+BZ33+BZ39+BR43+BR46+BR49+BZ51+BR55</f>
        <v>19</v>
      </c>
      <c r="BO81" s="105"/>
      <c r="BP81" s="105"/>
      <c r="BQ81" s="105"/>
      <c r="BR81" s="92"/>
      <c r="BS81" s="104">
        <f t="shared" si="15"/>
        <v>-8</v>
      </c>
      <c r="BT81" s="105"/>
      <c r="BU81" s="105"/>
      <c r="BV81" s="105"/>
      <c r="BW81" s="105"/>
      <c r="BX81" s="92">
        <f t="shared" si="16"/>
        <v>12</v>
      </c>
      <c r="BY81" s="93"/>
      <c r="BZ81" s="93"/>
      <c r="CA81" s="94">
        <f t="shared" si="17"/>
        <v>12.081</v>
      </c>
      <c r="CB81" s="93"/>
      <c r="CC81" s="93"/>
      <c r="CD81" s="95"/>
      <c r="CE81" s="116"/>
      <c r="CF81" s="100"/>
      <c r="CG81" s="8"/>
      <c r="CH81" s="8"/>
      <c r="CI81" s="8"/>
      <c r="CJ81" s="8"/>
    </row>
    <row r="82" spans="1:88" ht="11.25" hidden="1" customHeight="1" x14ac:dyDescent="0.25">
      <c r="A82" s="17"/>
      <c r="B82" s="115"/>
      <c r="C82" s="105">
        <f t="shared" si="14"/>
        <v>2</v>
      </c>
      <c r="D82" s="105"/>
      <c r="E82" s="105"/>
      <c r="F82" s="105"/>
      <c r="G82" s="105"/>
      <c r="H82" s="168" t="str">
        <f>" " &amp; $BA$8</f>
        <v xml:space="preserve"> Schmiddi</v>
      </c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05">
        <f>CG18+CG21+CG25+CG28+CG31+CG34+CG40+CG43+CG47+CG50+CG53+CG56</f>
        <v>12</v>
      </c>
      <c r="U82" s="105"/>
      <c r="V82" s="105"/>
      <c r="W82" s="105"/>
      <c r="X82" s="105"/>
      <c r="Y82" s="92"/>
      <c r="Z82" s="109">
        <f>CH18+CJ21+CH25+CJ28+CH31+CH34+CJ40+CH43+CJ47+CH50+CJ53+CJ56</f>
        <v>5</v>
      </c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>
        <f>CI18+CI21+CI25+CI28+CI31+CI34+CI40+CI43+CI47+CI50+CI53+CI56</f>
        <v>4</v>
      </c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95">
        <f>CJ18+CH21+CJ25+CH28+CJ31+CJ34+CH40+CJ43+CH47+CJ50+CH53+CH56</f>
        <v>3</v>
      </c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>
        <f>BR18+BZ21+BR25+BZ28+BR31+BR34+BZ40+BR43+BZ47+BR50+BZ53+BZ56</f>
        <v>13</v>
      </c>
      <c r="BH82" s="105"/>
      <c r="BI82" s="105"/>
      <c r="BJ82" s="105"/>
      <c r="BK82" s="92"/>
      <c r="BL82" s="95" t="s">
        <v>2</v>
      </c>
      <c r="BM82" s="92"/>
      <c r="BN82" s="95">
        <f>BZ18+BR21+BZ25+BR28+BZ31+BZ34+BR40+BZ43+BR47+BZ50+BR53+BR56</f>
        <v>12</v>
      </c>
      <c r="BO82" s="105"/>
      <c r="BP82" s="105"/>
      <c r="BQ82" s="105"/>
      <c r="BR82" s="92"/>
      <c r="BS82" s="104">
        <f t="shared" si="15"/>
        <v>1</v>
      </c>
      <c r="BT82" s="105"/>
      <c r="BU82" s="105"/>
      <c r="BV82" s="105"/>
      <c r="BW82" s="105"/>
      <c r="BX82" s="92">
        <f t="shared" si="16"/>
        <v>19</v>
      </c>
      <c r="BY82" s="93"/>
      <c r="BZ82" s="93"/>
      <c r="CA82" s="94">
        <f t="shared" si="17"/>
        <v>19.082000000000001</v>
      </c>
      <c r="CB82" s="93"/>
      <c r="CC82" s="93"/>
      <c r="CD82" s="95"/>
      <c r="CE82" s="116"/>
      <c r="CF82" s="100"/>
      <c r="CG82" s="8"/>
      <c r="CH82" s="8"/>
      <c r="CI82" s="8"/>
      <c r="CJ82" s="8"/>
    </row>
    <row r="83" spans="1:88" ht="11.25" hidden="1" customHeight="1" x14ac:dyDescent="0.25">
      <c r="A83" s="17"/>
      <c r="B83" s="115"/>
      <c r="C83" s="105">
        <f t="shared" si="14"/>
        <v>4</v>
      </c>
      <c r="D83" s="105"/>
      <c r="E83" s="105"/>
      <c r="F83" s="105"/>
      <c r="G83" s="105"/>
      <c r="H83" s="168" t="str">
        <f>" " &amp; $BK$8</f>
        <v xml:space="preserve"> Christoph</v>
      </c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05">
        <f>CG18+CG22+CG26+CG30+CG33+CG36+CG40+CG44+CG48+CG52+CG55+CG58</f>
        <v>12</v>
      </c>
      <c r="U83" s="105"/>
      <c r="V83" s="105"/>
      <c r="W83" s="105"/>
      <c r="X83" s="105"/>
      <c r="Y83" s="92"/>
      <c r="Z83" s="109">
        <f>CJ18+CH22+CJ26+CJ30+CJ33+CJ36+CH40+CJ44+CH48+CH52+CH55+CH58</f>
        <v>5</v>
      </c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>
        <f>CI18+CI22+CI26+CI30+CI33+CI36+CI40+CI44+CI48+CI52+CI55+CI58</f>
        <v>3</v>
      </c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95">
        <f>CH18+CJ22+CH26+CH30+CH33+CH36+CJ40+CH44+CJ48+CJ52+CJ55+CJ58</f>
        <v>4</v>
      </c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>
        <f>BZ18+BR22+BZ26+BZ30+BZ33+BZ36+BR40+BZ44+BR48+BR52+BR55+BR58</f>
        <v>15</v>
      </c>
      <c r="BH83" s="105"/>
      <c r="BI83" s="105"/>
      <c r="BJ83" s="105"/>
      <c r="BK83" s="92"/>
      <c r="BL83" s="95" t="s">
        <v>2</v>
      </c>
      <c r="BM83" s="92"/>
      <c r="BN83" s="95">
        <f>BR18+BZ22+BR26+BR30+BR33+BR36+BZ40+BR44+BZ48+BZ52+BZ55+BZ58</f>
        <v>8</v>
      </c>
      <c r="BO83" s="105"/>
      <c r="BP83" s="105"/>
      <c r="BQ83" s="105"/>
      <c r="BR83" s="92"/>
      <c r="BS83" s="104">
        <f t="shared" si="15"/>
        <v>7</v>
      </c>
      <c r="BT83" s="105"/>
      <c r="BU83" s="105"/>
      <c r="BV83" s="105"/>
      <c r="BW83" s="105"/>
      <c r="BX83" s="92">
        <f t="shared" si="16"/>
        <v>18</v>
      </c>
      <c r="BY83" s="93"/>
      <c r="BZ83" s="93"/>
      <c r="CA83" s="94">
        <f t="shared" si="17"/>
        <v>18.082999999999998</v>
      </c>
      <c r="CB83" s="93"/>
      <c r="CC83" s="93"/>
      <c r="CD83" s="95"/>
      <c r="CE83" s="116"/>
      <c r="CF83" s="100"/>
      <c r="CG83" s="8"/>
      <c r="CH83" s="8"/>
      <c r="CI83" s="8"/>
      <c r="CJ83" s="8"/>
    </row>
    <row r="84" spans="1:88" ht="11.25" hidden="1" customHeight="1" x14ac:dyDescent="0.25">
      <c r="A84" s="17"/>
      <c r="B84" s="115"/>
      <c r="C84" s="105">
        <f t="shared" si="14"/>
        <v>1</v>
      </c>
      <c r="D84" s="105"/>
      <c r="E84" s="105"/>
      <c r="F84" s="105"/>
      <c r="G84" s="105"/>
      <c r="H84" s="168" t="str">
        <f>" " &amp; $BU$8</f>
        <v xml:space="preserve"> Ratze</v>
      </c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05">
        <f>CG19+CG22+CG25+CG29+CG32+CG35+CG41+CG44+CG47+CG51+CG54+CG57</f>
        <v>12</v>
      </c>
      <c r="U84" s="105"/>
      <c r="V84" s="105"/>
      <c r="W84" s="105"/>
      <c r="X84" s="105"/>
      <c r="Y84" s="92"/>
      <c r="Z84" s="109">
        <f>CH19+CJ22+CJ25+CH29+CH32+CJ35+CJ41+CH44+CH47+CJ51+CJ54+CH57</f>
        <v>6</v>
      </c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>
        <f>CI19+CI22+CI25+CI29+CI32+CI35+CI41+CI44+CI47+CI51+CI54+CI57</f>
        <v>3</v>
      </c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95">
        <f>CJ19+CH22+CH25+CJ29+CJ32+CH35+CH41+CJ44+CJ47+CH51+CH54+CJ57</f>
        <v>3</v>
      </c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>
        <f>BR19+BZ22+BZ25+BR29+BR32+BZ35+BZ41+BR44+BR47+BZ51+BZ54+BR57</f>
        <v>10</v>
      </c>
      <c r="BH84" s="105"/>
      <c r="BI84" s="105"/>
      <c r="BJ84" s="105"/>
      <c r="BK84" s="92"/>
      <c r="BL84" s="95" t="s">
        <v>2</v>
      </c>
      <c r="BM84" s="92"/>
      <c r="BN84" s="95">
        <f>BZ19+BR22+BR25+BZ29+BZ32+BR35+BR41+BZ44+BZ47+BR51+BR54+BZ57</f>
        <v>8</v>
      </c>
      <c r="BO84" s="105"/>
      <c r="BP84" s="105"/>
      <c r="BQ84" s="105"/>
      <c r="BR84" s="92"/>
      <c r="BS84" s="104">
        <f t="shared" si="15"/>
        <v>2</v>
      </c>
      <c r="BT84" s="105"/>
      <c r="BU84" s="105"/>
      <c r="BV84" s="105"/>
      <c r="BW84" s="105"/>
      <c r="BX84" s="92">
        <f t="shared" si="16"/>
        <v>21</v>
      </c>
      <c r="BY84" s="93"/>
      <c r="BZ84" s="93"/>
      <c r="CA84" s="94">
        <f t="shared" si="17"/>
        <v>21.084</v>
      </c>
      <c r="CB84" s="93"/>
      <c r="CC84" s="93"/>
      <c r="CD84" s="95"/>
      <c r="CE84" s="116"/>
      <c r="CF84" s="100"/>
      <c r="CG84" s="8"/>
      <c r="CH84" s="8"/>
      <c r="CI84" s="8"/>
      <c r="CJ84" s="8"/>
    </row>
    <row r="85" spans="1:88" ht="7.5" hidden="1" customHeight="1" x14ac:dyDescent="0.25">
      <c r="A85" s="17"/>
      <c r="B85" s="97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9"/>
      <c r="CF85" s="100"/>
      <c r="CG85" s="8"/>
      <c r="CH85" s="8"/>
      <c r="CI85" s="8"/>
      <c r="CJ85" s="8"/>
    </row>
    <row r="86" spans="1:88" ht="11.25" customHeight="1" x14ac:dyDescent="0.25">
      <c r="A86" s="17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00"/>
    </row>
    <row r="87" spans="1:88" ht="7.5" customHeight="1" x14ac:dyDescent="0.25">
      <c r="A87" s="17"/>
      <c r="B87" s="113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4"/>
      <c r="CF87" s="100"/>
    </row>
    <row r="88" spans="1:88" s="13" customFormat="1" ht="15" customHeight="1" x14ac:dyDescent="0.25">
      <c r="A88" s="17"/>
      <c r="B88" s="115"/>
      <c r="C88" s="86" t="s">
        <v>14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8"/>
      <c r="CE88" s="116"/>
      <c r="CF88" s="100"/>
      <c r="CG88" s="2"/>
      <c r="CH88" s="2"/>
      <c r="CI88" s="2"/>
      <c r="CJ88" s="2"/>
    </row>
    <row r="89" spans="1:88" ht="7.5" customHeight="1" x14ac:dyDescent="0.25">
      <c r="A89" s="17"/>
      <c r="B89" s="115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116"/>
      <c r="CF89" s="100"/>
    </row>
    <row r="90" spans="1:88" s="9" customFormat="1" ht="11.25" customHeight="1" x14ac:dyDescent="0.25">
      <c r="A90" s="17"/>
      <c r="B90" s="115"/>
      <c r="C90" s="117" t="s">
        <v>15</v>
      </c>
      <c r="D90" s="117"/>
      <c r="E90" s="117"/>
      <c r="F90" s="117"/>
      <c r="G90" s="117"/>
      <c r="H90" s="101" t="str">
        <f>" Spieler"</f>
        <v xml:space="preserve"> Spieler</v>
      </c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3"/>
      <c r="T90" s="117" t="s">
        <v>16</v>
      </c>
      <c r="U90" s="117"/>
      <c r="V90" s="117"/>
      <c r="W90" s="117"/>
      <c r="X90" s="117"/>
      <c r="Y90" s="73"/>
      <c r="Z90" s="118" t="s">
        <v>17</v>
      </c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 t="s">
        <v>18</v>
      </c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75" t="s">
        <v>19</v>
      </c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 t="s">
        <v>20</v>
      </c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73"/>
      <c r="BS90" s="120" t="s">
        <v>21</v>
      </c>
      <c r="BT90" s="117"/>
      <c r="BU90" s="117"/>
      <c r="BV90" s="117"/>
      <c r="BW90" s="117"/>
      <c r="BX90" s="117" t="s">
        <v>22</v>
      </c>
      <c r="BY90" s="117"/>
      <c r="BZ90" s="117"/>
      <c r="CA90" s="117"/>
      <c r="CB90" s="117"/>
      <c r="CC90" s="117"/>
      <c r="CD90" s="117"/>
      <c r="CE90" s="116"/>
      <c r="CF90" s="100"/>
    </row>
    <row r="91" spans="1:88" ht="11.25" customHeight="1" x14ac:dyDescent="0.25">
      <c r="A91" s="17"/>
      <c r="B91" s="115"/>
      <c r="C91" s="105">
        <f t="shared" ref="C91:C97" si="18">INDEX($C$78:$C$84,MATCH(LARGE($CA$78:$CA$84,ROW(A1)),$CA$78:$CA$84,0),1)</f>
        <v>1</v>
      </c>
      <c r="D91" s="105"/>
      <c r="E91" s="105"/>
      <c r="F91" s="105"/>
      <c r="G91" s="105"/>
      <c r="H91" s="106" t="str">
        <f t="shared" ref="H91:H97" si="19">" " &amp; INDEX($H$78:$H$84,MATCH(LARGE($CA$78:$CA$84,ROW(A1)),$CA$78:$CA$84,0),1)</f>
        <v xml:space="preserve">  Ratze</v>
      </c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8"/>
      <c r="T91" s="105">
        <f t="shared" ref="T91:T97" si="20">INDEX($T$78:$T$84,MATCH(LARGE($CA$78:$CA$84,ROW(A1)),$CA$78:$CA$84,0),1)</f>
        <v>12</v>
      </c>
      <c r="U91" s="105"/>
      <c r="V91" s="105"/>
      <c r="W91" s="105"/>
      <c r="X91" s="105"/>
      <c r="Y91" s="92"/>
      <c r="Z91" s="109">
        <f t="shared" ref="Z91:Z97" si="21">INDEX($Z$78:$Z$84,MATCH(LARGE($CA$78:$CA$84,ROW(A1)),$CA$78:$CA$84,0),1)</f>
        <v>6</v>
      </c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>
        <f t="shared" ref="AK91:AK97" si="22">INDEX($AK$78:$AK$84,MATCH(LARGE($CA$78:$CA$84,ROW(A1)),$CA$78:$CA$84,0),1)</f>
        <v>3</v>
      </c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95">
        <f t="shared" ref="AV91:AV97" si="23">INDEX($AV$78:$AV$84,MATCH(LARGE($CA$78:$CA$84,ROW(A1)),$CA$78:$CA$84,0),1)</f>
        <v>3</v>
      </c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>
        <f t="shared" ref="BG91:BG97" si="24">INDEX($BG$78:$BG$84,MATCH(LARGE($CA$78:$CA$84,ROW(A1)),$CA$78:$CA$84,0),1)</f>
        <v>10</v>
      </c>
      <c r="BH91" s="105"/>
      <c r="BI91" s="105"/>
      <c r="BJ91" s="105"/>
      <c r="BK91" s="92"/>
      <c r="BL91" s="95" t="s">
        <v>2</v>
      </c>
      <c r="BM91" s="92"/>
      <c r="BN91" s="95">
        <f t="shared" ref="BN91:BN97" si="25">INDEX($BN$78:$BN$84,MATCH(LARGE($CA$78:$CA$84,ROW(A1)),$CA$78:$CA$84,0),1)</f>
        <v>8</v>
      </c>
      <c r="BO91" s="105"/>
      <c r="BP91" s="105"/>
      <c r="BQ91" s="105"/>
      <c r="BR91" s="92"/>
      <c r="BS91" s="104">
        <f t="shared" ref="BS91:BS97" si="26">INDEX($BS$78:$BS$84,MATCH(LARGE($CA$78:$CA$84,ROW(A1)),$CA$78:$CA$84,0),1)</f>
        <v>2</v>
      </c>
      <c r="BT91" s="105"/>
      <c r="BU91" s="105"/>
      <c r="BV91" s="105"/>
      <c r="BW91" s="105"/>
      <c r="BX91" s="105">
        <f>INDEX($BX$78:$BX$84,MATCH(LARGE($CA$78:$CA$84,ROW(A1)),$CA$78:$CA$84,0),1)</f>
        <v>21</v>
      </c>
      <c r="BY91" s="105"/>
      <c r="BZ91" s="105"/>
      <c r="CA91" s="105"/>
      <c r="CB91" s="105"/>
      <c r="CC91" s="105"/>
      <c r="CD91" s="105"/>
      <c r="CE91" s="116"/>
      <c r="CF91" s="100"/>
      <c r="CG91" s="8"/>
      <c r="CH91" s="8"/>
      <c r="CI91" s="8"/>
      <c r="CJ91" s="8"/>
    </row>
    <row r="92" spans="1:88" ht="11.25" customHeight="1" x14ac:dyDescent="0.25">
      <c r="A92" s="17"/>
      <c r="B92" s="115"/>
      <c r="C92" s="105">
        <f t="shared" si="18"/>
        <v>2</v>
      </c>
      <c r="D92" s="105"/>
      <c r="E92" s="105"/>
      <c r="F92" s="105"/>
      <c r="G92" s="105"/>
      <c r="H92" s="106" t="str">
        <f t="shared" si="19"/>
        <v xml:space="preserve">  Schmiddi</v>
      </c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8"/>
      <c r="T92" s="105">
        <f t="shared" si="20"/>
        <v>12</v>
      </c>
      <c r="U92" s="105"/>
      <c r="V92" s="105"/>
      <c r="W92" s="105"/>
      <c r="X92" s="105"/>
      <c r="Y92" s="92"/>
      <c r="Z92" s="109">
        <f t="shared" si="21"/>
        <v>5</v>
      </c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>
        <f t="shared" si="22"/>
        <v>4</v>
      </c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95">
        <f t="shared" si="23"/>
        <v>3</v>
      </c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>
        <f t="shared" si="24"/>
        <v>13</v>
      </c>
      <c r="BH92" s="105"/>
      <c r="BI92" s="105"/>
      <c r="BJ92" s="105"/>
      <c r="BK92" s="92"/>
      <c r="BL92" s="95" t="s">
        <v>2</v>
      </c>
      <c r="BM92" s="92"/>
      <c r="BN92" s="95">
        <f t="shared" si="25"/>
        <v>12</v>
      </c>
      <c r="BO92" s="105"/>
      <c r="BP92" s="105"/>
      <c r="BQ92" s="105"/>
      <c r="BR92" s="92"/>
      <c r="BS92" s="104">
        <f t="shared" si="26"/>
        <v>1</v>
      </c>
      <c r="BT92" s="105"/>
      <c r="BU92" s="105"/>
      <c r="BV92" s="105"/>
      <c r="BW92" s="105"/>
      <c r="BX92" s="105">
        <f t="shared" ref="BX92:BX97" si="27">IF($C92="","",INDEX(BX$78:BX$84,MATCH($C92,$C$78:$C$84,0)))</f>
        <v>19</v>
      </c>
      <c r="BY92" s="105"/>
      <c r="BZ92" s="105"/>
      <c r="CA92" s="105"/>
      <c r="CB92" s="105"/>
      <c r="CC92" s="105"/>
      <c r="CD92" s="105"/>
      <c r="CE92" s="116"/>
      <c r="CF92" s="100"/>
      <c r="CG92" s="8"/>
      <c r="CH92" s="8"/>
      <c r="CI92" s="8"/>
      <c r="CJ92" s="8"/>
    </row>
    <row r="93" spans="1:88" ht="11.25" customHeight="1" x14ac:dyDescent="0.25">
      <c r="A93" s="17"/>
      <c r="B93" s="115"/>
      <c r="C93" s="105">
        <f t="shared" si="18"/>
        <v>2</v>
      </c>
      <c r="D93" s="105"/>
      <c r="E93" s="105"/>
      <c r="F93" s="105"/>
      <c r="G93" s="105"/>
      <c r="H93" s="106" t="str">
        <f t="shared" si="19"/>
        <v xml:space="preserve">  Jule</v>
      </c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8"/>
      <c r="T93" s="105">
        <f t="shared" si="20"/>
        <v>12</v>
      </c>
      <c r="U93" s="105"/>
      <c r="V93" s="105"/>
      <c r="W93" s="105"/>
      <c r="X93" s="105"/>
      <c r="Y93" s="92"/>
      <c r="Z93" s="109">
        <f t="shared" si="21"/>
        <v>4</v>
      </c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>
        <f t="shared" si="22"/>
        <v>7</v>
      </c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95">
        <f t="shared" si="23"/>
        <v>1</v>
      </c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>
        <f t="shared" si="24"/>
        <v>14</v>
      </c>
      <c r="BH93" s="105"/>
      <c r="BI93" s="105"/>
      <c r="BJ93" s="105"/>
      <c r="BK93" s="92"/>
      <c r="BL93" s="95" t="s">
        <v>2</v>
      </c>
      <c r="BM93" s="92"/>
      <c r="BN93" s="95">
        <f t="shared" si="25"/>
        <v>8</v>
      </c>
      <c r="BO93" s="105"/>
      <c r="BP93" s="105"/>
      <c r="BQ93" s="105"/>
      <c r="BR93" s="92"/>
      <c r="BS93" s="104">
        <f t="shared" si="26"/>
        <v>6</v>
      </c>
      <c r="BT93" s="105"/>
      <c r="BU93" s="105"/>
      <c r="BV93" s="105"/>
      <c r="BW93" s="105"/>
      <c r="BX93" s="105">
        <f t="shared" si="27"/>
        <v>19</v>
      </c>
      <c r="BY93" s="105"/>
      <c r="BZ93" s="105"/>
      <c r="CA93" s="105"/>
      <c r="CB93" s="105"/>
      <c r="CC93" s="105"/>
      <c r="CD93" s="105"/>
      <c r="CE93" s="116"/>
      <c r="CF93" s="100"/>
      <c r="CG93" s="8"/>
      <c r="CH93" s="8"/>
      <c r="CI93" s="8"/>
      <c r="CJ93" s="8"/>
    </row>
    <row r="94" spans="1:88" ht="11.25" customHeight="1" x14ac:dyDescent="0.25">
      <c r="A94" s="17"/>
      <c r="B94" s="115"/>
      <c r="C94" s="105">
        <f t="shared" si="18"/>
        <v>4</v>
      </c>
      <c r="D94" s="105"/>
      <c r="E94" s="105"/>
      <c r="F94" s="105"/>
      <c r="G94" s="105"/>
      <c r="H94" s="106" t="str">
        <f t="shared" si="19"/>
        <v xml:space="preserve">  Christoph</v>
      </c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8"/>
      <c r="T94" s="105">
        <f t="shared" si="20"/>
        <v>12</v>
      </c>
      <c r="U94" s="105"/>
      <c r="V94" s="105"/>
      <c r="W94" s="105"/>
      <c r="X94" s="105"/>
      <c r="Y94" s="92"/>
      <c r="Z94" s="109">
        <f t="shared" si="21"/>
        <v>5</v>
      </c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>
        <f t="shared" si="22"/>
        <v>3</v>
      </c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95">
        <f t="shared" si="23"/>
        <v>4</v>
      </c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>
        <f t="shared" si="24"/>
        <v>15</v>
      </c>
      <c r="BH94" s="105"/>
      <c r="BI94" s="105"/>
      <c r="BJ94" s="105"/>
      <c r="BK94" s="92"/>
      <c r="BL94" s="95" t="s">
        <v>2</v>
      </c>
      <c r="BM94" s="92"/>
      <c r="BN94" s="95">
        <f t="shared" si="25"/>
        <v>8</v>
      </c>
      <c r="BO94" s="105"/>
      <c r="BP94" s="105"/>
      <c r="BQ94" s="105"/>
      <c r="BR94" s="92"/>
      <c r="BS94" s="104">
        <f t="shared" si="26"/>
        <v>7</v>
      </c>
      <c r="BT94" s="105"/>
      <c r="BU94" s="105"/>
      <c r="BV94" s="105"/>
      <c r="BW94" s="105"/>
      <c r="BX94" s="105">
        <f t="shared" si="27"/>
        <v>18</v>
      </c>
      <c r="BY94" s="105"/>
      <c r="BZ94" s="105"/>
      <c r="CA94" s="105"/>
      <c r="CB94" s="105"/>
      <c r="CC94" s="105"/>
      <c r="CD94" s="105"/>
      <c r="CE94" s="116"/>
      <c r="CF94" s="100"/>
      <c r="CG94" s="8"/>
      <c r="CH94" s="8"/>
      <c r="CI94" s="8"/>
      <c r="CJ94" s="8"/>
    </row>
    <row r="95" spans="1:88" ht="11.25" customHeight="1" x14ac:dyDescent="0.25">
      <c r="A95" s="17"/>
      <c r="B95" s="115"/>
      <c r="C95" s="105">
        <f t="shared" si="18"/>
        <v>5</v>
      </c>
      <c r="D95" s="105"/>
      <c r="E95" s="105"/>
      <c r="F95" s="105"/>
      <c r="G95" s="105"/>
      <c r="H95" s="106" t="str">
        <f t="shared" si="19"/>
        <v xml:space="preserve">  Markus</v>
      </c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8"/>
      <c r="T95" s="105">
        <f t="shared" si="20"/>
        <v>12</v>
      </c>
      <c r="U95" s="105"/>
      <c r="V95" s="105"/>
      <c r="W95" s="105"/>
      <c r="X95" s="105"/>
      <c r="Y95" s="92"/>
      <c r="Z95" s="109">
        <f t="shared" si="21"/>
        <v>3</v>
      </c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>
        <f t="shared" si="22"/>
        <v>5</v>
      </c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95">
        <f t="shared" si="23"/>
        <v>4</v>
      </c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>
        <f t="shared" si="24"/>
        <v>10</v>
      </c>
      <c r="BH95" s="105"/>
      <c r="BI95" s="105"/>
      <c r="BJ95" s="105"/>
      <c r="BK95" s="92"/>
      <c r="BL95" s="95" t="s">
        <v>2</v>
      </c>
      <c r="BM95" s="92"/>
      <c r="BN95" s="95">
        <f t="shared" si="25"/>
        <v>11</v>
      </c>
      <c r="BO95" s="105"/>
      <c r="BP95" s="105"/>
      <c r="BQ95" s="105"/>
      <c r="BR95" s="92"/>
      <c r="BS95" s="104">
        <f t="shared" si="26"/>
        <v>-1</v>
      </c>
      <c r="BT95" s="105"/>
      <c r="BU95" s="105"/>
      <c r="BV95" s="105"/>
      <c r="BW95" s="105"/>
      <c r="BX95" s="105">
        <f t="shared" si="27"/>
        <v>14</v>
      </c>
      <c r="BY95" s="105"/>
      <c r="BZ95" s="105"/>
      <c r="CA95" s="105"/>
      <c r="CB95" s="105"/>
      <c r="CC95" s="105"/>
      <c r="CD95" s="105"/>
      <c r="CE95" s="116"/>
      <c r="CF95" s="100"/>
      <c r="CG95" s="8"/>
      <c r="CH95" s="8"/>
      <c r="CI95" s="8"/>
      <c r="CJ95" s="8"/>
    </row>
    <row r="96" spans="1:88" ht="11.25" customHeight="1" x14ac:dyDescent="0.25">
      <c r="A96" s="17"/>
      <c r="B96" s="115"/>
      <c r="C96" s="105">
        <f t="shared" si="18"/>
        <v>6</v>
      </c>
      <c r="D96" s="105"/>
      <c r="E96" s="105"/>
      <c r="F96" s="105"/>
      <c r="G96" s="105"/>
      <c r="H96" s="106" t="str">
        <f t="shared" si="19"/>
        <v xml:space="preserve">  Basti</v>
      </c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8"/>
      <c r="T96" s="105">
        <f t="shared" si="20"/>
        <v>12</v>
      </c>
      <c r="U96" s="105"/>
      <c r="V96" s="105"/>
      <c r="W96" s="105"/>
      <c r="X96" s="105"/>
      <c r="Y96" s="92"/>
      <c r="Z96" s="109">
        <f t="shared" si="21"/>
        <v>3</v>
      </c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>
        <f t="shared" si="22"/>
        <v>3</v>
      </c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95">
        <f t="shared" si="23"/>
        <v>6</v>
      </c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>
        <f t="shared" si="24"/>
        <v>11</v>
      </c>
      <c r="BH96" s="105"/>
      <c r="BI96" s="105"/>
      <c r="BJ96" s="105"/>
      <c r="BK96" s="92"/>
      <c r="BL96" s="95" t="s">
        <v>2</v>
      </c>
      <c r="BM96" s="92"/>
      <c r="BN96" s="95">
        <f t="shared" si="25"/>
        <v>19</v>
      </c>
      <c r="BO96" s="105"/>
      <c r="BP96" s="105"/>
      <c r="BQ96" s="105"/>
      <c r="BR96" s="92"/>
      <c r="BS96" s="104">
        <f t="shared" si="26"/>
        <v>-8</v>
      </c>
      <c r="BT96" s="105"/>
      <c r="BU96" s="105"/>
      <c r="BV96" s="105"/>
      <c r="BW96" s="105"/>
      <c r="BX96" s="105">
        <f t="shared" si="27"/>
        <v>12</v>
      </c>
      <c r="BY96" s="105"/>
      <c r="BZ96" s="105"/>
      <c r="CA96" s="105"/>
      <c r="CB96" s="105"/>
      <c r="CC96" s="105"/>
      <c r="CD96" s="105"/>
      <c r="CE96" s="116"/>
      <c r="CF96" s="100"/>
      <c r="CG96" s="8"/>
      <c r="CH96" s="8"/>
      <c r="CI96" s="8"/>
      <c r="CJ96" s="8"/>
    </row>
    <row r="97" spans="1:88" ht="11.25" customHeight="1" x14ac:dyDescent="0.25">
      <c r="A97" s="17"/>
      <c r="B97" s="115"/>
      <c r="C97" s="105">
        <f t="shared" si="18"/>
        <v>7</v>
      </c>
      <c r="D97" s="105"/>
      <c r="E97" s="105"/>
      <c r="F97" s="105"/>
      <c r="G97" s="105"/>
      <c r="H97" s="106" t="str">
        <f t="shared" si="19"/>
        <v xml:space="preserve">  Patrick</v>
      </c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8"/>
      <c r="T97" s="105">
        <f t="shared" si="20"/>
        <v>12</v>
      </c>
      <c r="U97" s="105"/>
      <c r="V97" s="105"/>
      <c r="W97" s="105"/>
      <c r="X97" s="105"/>
      <c r="Y97" s="92"/>
      <c r="Z97" s="109">
        <f t="shared" si="21"/>
        <v>2</v>
      </c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>
        <f t="shared" si="22"/>
        <v>3</v>
      </c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95">
        <f t="shared" si="23"/>
        <v>7</v>
      </c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>
        <f t="shared" si="24"/>
        <v>8</v>
      </c>
      <c r="BH97" s="105"/>
      <c r="BI97" s="105"/>
      <c r="BJ97" s="105"/>
      <c r="BK97" s="92"/>
      <c r="BL97" s="95" t="s">
        <v>2</v>
      </c>
      <c r="BM97" s="92"/>
      <c r="BN97" s="95">
        <f t="shared" si="25"/>
        <v>15</v>
      </c>
      <c r="BO97" s="105"/>
      <c r="BP97" s="105"/>
      <c r="BQ97" s="105"/>
      <c r="BR97" s="92"/>
      <c r="BS97" s="104">
        <f t="shared" si="26"/>
        <v>-7</v>
      </c>
      <c r="BT97" s="105"/>
      <c r="BU97" s="105"/>
      <c r="BV97" s="105"/>
      <c r="BW97" s="105"/>
      <c r="BX97" s="105">
        <f t="shared" si="27"/>
        <v>9</v>
      </c>
      <c r="BY97" s="105"/>
      <c r="BZ97" s="105"/>
      <c r="CA97" s="105"/>
      <c r="CB97" s="105"/>
      <c r="CC97" s="105"/>
      <c r="CD97" s="105"/>
      <c r="CE97" s="116"/>
      <c r="CF97" s="100"/>
      <c r="CG97" s="8"/>
      <c r="CH97" s="8"/>
      <c r="CI97" s="8"/>
      <c r="CJ97" s="8"/>
    </row>
    <row r="98" spans="1:88" ht="7.5" customHeight="1" x14ac:dyDescent="0.25">
      <c r="A98" s="17"/>
      <c r="B98" s="97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9"/>
      <c r="CF98" s="100"/>
      <c r="CG98" s="8"/>
      <c r="CH98" s="8"/>
      <c r="CI98" s="8"/>
      <c r="CJ98" s="8"/>
    </row>
    <row r="99" spans="1:88" ht="7.5" customHeight="1" x14ac:dyDescent="0.2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9"/>
      <c r="CG99" s="8"/>
      <c r="CH99" s="8"/>
      <c r="CI99" s="8"/>
      <c r="CJ99" s="8"/>
    </row>
    <row r="100" spans="1:88" x14ac:dyDescent="0.25">
      <c r="CG100" s="8"/>
      <c r="CH100" s="8"/>
      <c r="CI100" s="8"/>
      <c r="CJ100" s="8"/>
    </row>
    <row r="101" spans="1:88" x14ac:dyDescent="0.25">
      <c r="CG101" s="8"/>
      <c r="CH101" s="8"/>
      <c r="CI101" s="8"/>
      <c r="CJ101" s="8"/>
    </row>
    <row r="102" spans="1:88" x14ac:dyDescent="0.25">
      <c r="CG102" s="8"/>
      <c r="CH102" s="8"/>
      <c r="CI102" s="8"/>
      <c r="CJ102" s="8"/>
    </row>
    <row r="103" spans="1:88" x14ac:dyDescent="0.25">
      <c r="CG103" s="8"/>
      <c r="CH103" s="8"/>
      <c r="CI103" s="8"/>
      <c r="CJ103" s="8"/>
    </row>
    <row r="104" spans="1:88" x14ac:dyDescent="0.25">
      <c r="CG104" s="8"/>
      <c r="CH104" s="8"/>
      <c r="CI104" s="8"/>
      <c r="CJ104" s="8"/>
    </row>
    <row r="105" spans="1:88" x14ac:dyDescent="0.25">
      <c r="CG105" s="8"/>
      <c r="CH105" s="8"/>
      <c r="CI105" s="8"/>
      <c r="CJ105" s="8"/>
    </row>
  </sheetData>
  <sheetProtection sheet="1" objects="1" scenarios="1" selectLockedCells="1"/>
  <mergeCells count="826">
    <mergeCell ref="A1:CF1"/>
    <mergeCell ref="B2:CE2"/>
    <mergeCell ref="CF2:CF98"/>
    <mergeCell ref="B3:CE3"/>
    <mergeCell ref="B4:CE4"/>
    <mergeCell ref="B5:B8"/>
    <mergeCell ref="C5:CD5"/>
    <mergeCell ref="CE5:CE8"/>
    <mergeCell ref="C6:CD6"/>
    <mergeCell ref="C7:L7"/>
    <mergeCell ref="BU7:CD7"/>
    <mergeCell ref="C8:L8"/>
    <mergeCell ref="M8:V8"/>
    <mergeCell ref="W8:AF8"/>
    <mergeCell ref="AG8:AP8"/>
    <mergeCell ref="AQ8:AZ8"/>
    <mergeCell ref="BA8:BJ8"/>
    <mergeCell ref="BK8:BT8"/>
    <mergeCell ref="BU8:CD8"/>
    <mergeCell ref="M7:V7"/>
    <mergeCell ref="W7:AF7"/>
    <mergeCell ref="AG7:AP7"/>
    <mergeCell ref="AQ7:AZ7"/>
    <mergeCell ref="BA7:BJ7"/>
    <mergeCell ref="BK7:BT7"/>
    <mergeCell ref="B9:CE9"/>
    <mergeCell ref="B10:CE10"/>
    <mergeCell ref="B11:CE11"/>
    <mergeCell ref="B12:B58"/>
    <mergeCell ref="C12:CD12"/>
    <mergeCell ref="CE12:CE58"/>
    <mergeCell ref="C13:CD13"/>
    <mergeCell ref="C14:F14"/>
    <mergeCell ref="H14:K14"/>
    <mergeCell ref="M14:Q14"/>
    <mergeCell ref="S14:W14"/>
    <mergeCell ref="Y14:AH14"/>
    <mergeCell ref="AJ14:BP14"/>
    <mergeCell ref="BR14:CD14"/>
    <mergeCell ref="C15:CD15"/>
    <mergeCell ref="C16:F36"/>
    <mergeCell ref="G16:G36"/>
    <mergeCell ref="H16:K16"/>
    <mergeCell ref="L16:L36"/>
    <mergeCell ref="M16:Q16"/>
    <mergeCell ref="BR16:BV16"/>
    <mergeCell ref="BW16:BY16"/>
    <mergeCell ref="BZ16:CD16"/>
    <mergeCell ref="BB17:BP17"/>
    <mergeCell ref="BR17:BV17"/>
    <mergeCell ref="BW17:BY17"/>
    <mergeCell ref="BZ17:CD17"/>
    <mergeCell ref="R16:R36"/>
    <mergeCell ref="S16:W16"/>
    <mergeCell ref="X16:X36"/>
    <mergeCell ref="Y16:AH16"/>
    <mergeCell ref="AI16:AI36"/>
    <mergeCell ref="AJ16:AX16"/>
    <mergeCell ref="BR18:BV18"/>
    <mergeCell ref="BW18:BY18"/>
    <mergeCell ref="BZ18:CD18"/>
    <mergeCell ref="BR19:BV19"/>
    <mergeCell ref="BW19:BY19"/>
    <mergeCell ref="BZ19:CD19"/>
    <mergeCell ref="BZ21:CD21"/>
    <mergeCell ref="BZ22:CD22"/>
    <mergeCell ref="BZ23:CD23"/>
    <mergeCell ref="BZ24:CD24"/>
    <mergeCell ref="BZ25:CD25"/>
    <mergeCell ref="BZ26:CD26"/>
    <mergeCell ref="BZ27:CD27"/>
    <mergeCell ref="BZ28:CD28"/>
    <mergeCell ref="H17:K17"/>
    <mergeCell ref="M17:Q17"/>
    <mergeCell ref="S17:W17"/>
    <mergeCell ref="Y17:AH17"/>
    <mergeCell ref="AJ17:AX17"/>
    <mergeCell ref="AY17:BA17"/>
    <mergeCell ref="AY16:BA16"/>
    <mergeCell ref="BB16:BP16"/>
    <mergeCell ref="BQ16:BQ36"/>
    <mergeCell ref="BB18:BP18"/>
    <mergeCell ref="H19:K19"/>
    <mergeCell ref="M19:Q19"/>
    <mergeCell ref="S19:W19"/>
    <mergeCell ref="Y19:AH19"/>
    <mergeCell ref="AJ19:AX19"/>
    <mergeCell ref="AY19:BA19"/>
    <mergeCell ref="H18:K18"/>
    <mergeCell ref="M18:Q18"/>
    <mergeCell ref="S18:W18"/>
    <mergeCell ref="Y18:AH18"/>
    <mergeCell ref="AJ18:AX18"/>
    <mergeCell ref="AY18:BA18"/>
    <mergeCell ref="BB19:BP19"/>
    <mergeCell ref="H20:K20"/>
    <mergeCell ref="M20:Q20"/>
    <mergeCell ref="S20:W20"/>
    <mergeCell ref="Y20:AH20"/>
    <mergeCell ref="AJ20:AX20"/>
    <mergeCell ref="AY20:BA20"/>
    <mergeCell ref="BB20:BP20"/>
    <mergeCell ref="BR20:BV20"/>
    <mergeCell ref="BW20:BY20"/>
    <mergeCell ref="BZ20:CD20"/>
    <mergeCell ref="H21:K21"/>
    <mergeCell ref="M21:Q21"/>
    <mergeCell ref="S21:W21"/>
    <mergeCell ref="Y21:AH21"/>
    <mergeCell ref="AJ21:AX21"/>
    <mergeCell ref="AY21:BA21"/>
    <mergeCell ref="BB21:BP21"/>
    <mergeCell ref="BR21:BV21"/>
    <mergeCell ref="BW21:BY21"/>
    <mergeCell ref="H22:K22"/>
    <mergeCell ref="M22:Q22"/>
    <mergeCell ref="S22:W22"/>
    <mergeCell ref="Y22:AH22"/>
    <mergeCell ref="AJ22:AX22"/>
    <mergeCell ref="AY22:BA22"/>
    <mergeCell ref="BB22:BP22"/>
    <mergeCell ref="BR22:BV22"/>
    <mergeCell ref="BW22:BY22"/>
    <mergeCell ref="H23:K23"/>
    <mergeCell ref="M23:Q23"/>
    <mergeCell ref="S23:W23"/>
    <mergeCell ref="Y23:AH23"/>
    <mergeCell ref="AJ23:AX23"/>
    <mergeCell ref="AY23:BA23"/>
    <mergeCell ref="BB23:BP23"/>
    <mergeCell ref="BR23:BV23"/>
    <mergeCell ref="BW23:BY23"/>
    <mergeCell ref="H24:K24"/>
    <mergeCell ref="M24:Q24"/>
    <mergeCell ref="S24:W24"/>
    <mergeCell ref="Y24:AH24"/>
    <mergeCell ref="AJ24:AX24"/>
    <mergeCell ref="AY24:BA24"/>
    <mergeCell ref="BB24:BP24"/>
    <mergeCell ref="BR24:BV24"/>
    <mergeCell ref="BW24:BY24"/>
    <mergeCell ref="H25:K25"/>
    <mergeCell ref="M25:Q25"/>
    <mergeCell ref="S25:W25"/>
    <mergeCell ref="Y25:AH25"/>
    <mergeCell ref="AJ25:AX25"/>
    <mergeCell ref="AY25:BA25"/>
    <mergeCell ref="BB25:BP25"/>
    <mergeCell ref="BR25:BV25"/>
    <mergeCell ref="BW25:BY25"/>
    <mergeCell ref="H26:K26"/>
    <mergeCell ref="M26:Q26"/>
    <mergeCell ref="S26:W26"/>
    <mergeCell ref="Y26:AH26"/>
    <mergeCell ref="AJ26:AX26"/>
    <mergeCell ref="AY26:BA26"/>
    <mergeCell ref="BB26:BP26"/>
    <mergeCell ref="BR26:BV26"/>
    <mergeCell ref="BW26:BY26"/>
    <mergeCell ref="H27:K27"/>
    <mergeCell ref="M27:Q27"/>
    <mergeCell ref="S27:W27"/>
    <mergeCell ref="Y27:AH27"/>
    <mergeCell ref="AJ27:AX27"/>
    <mergeCell ref="AY27:BA27"/>
    <mergeCell ref="BB27:BP27"/>
    <mergeCell ref="BR27:BV27"/>
    <mergeCell ref="BW27:BY27"/>
    <mergeCell ref="H28:K28"/>
    <mergeCell ref="M28:Q28"/>
    <mergeCell ref="S28:W28"/>
    <mergeCell ref="Y28:AH28"/>
    <mergeCell ref="AJ28:AX28"/>
    <mergeCell ref="AY28:BA28"/>
    <mergeCell ref="BB28:BP28"/>
    <mergeCell ref="BR28:BV28"/>
    <mergeCell ref="BW28:BY28"/>
    <mergeCell ref="BZ29:CD29"/>
    <mergeCell ref="H30:K30"/>
    <mergeCell ref="M30:Q30"/>
    <mergeCell ref="S30:W30"/>
    <mergeCell ref="Y30:AH30"/>
    <mergeCell ref="AJ30:AX30"/>
    <mergeCell ref="AY30:BA30"/>
    <mergeCell ref="BB30:BP30"/>
    <mergeCell ref="BR30:BV30"/>
    <mergeCell ref="BW30:BY30"/>
    <mergeCell ref="BZ30:CD30"/>
    <mergeCell ref="H29:K29"/>
    <mergeCell ref="M29:Q29"/>
    <mergeCell ref="S29:W29"/>
    <mergeCell ref="Y29:AH29"/>
    <mergeCell ref="AJ29:AX29"/>
    <mergeCell ref="AY29:BA29"/>
    <mergeCell ref="BB29:BP29"/>
    <mergeCell ref="BR29:BV29"/>
    <mergeCell ref="BW29:BY29"/>
    <mergeCell ref="BZ31:CD31"/>
    <mergeCell ref="H32:K32"/>
    <mergeCell ref="M32:Q32"/>
    <mergeCell ref="S32:W32"/>
    <mergeCell ref="Y32:AH32"/>
    <mergeCell ref="AJ32:AX32"/>
    <mergeCell ref="AY32:BA32"/>
    <mergeCell ref="BB32:BP32"/>
    <mergeCell ref="BR32:BV32"/>
    <mergeCell ref="BW32:BY32"/>
    <mergeCell ref="BZ32:CD32"/>
    <mergeCell ref="H31:K31"/>
    <mergeCell ref="M31:Q31"/>
    <mergeCell ref="S31:W31"/>
    <mergeCell ref="Y31:AH31"/>
    <mergeCell ref="AJ31:AX31"/>
    <mergeCell ref="AY31:BA31"/>
    <mergeCell ref="BB31:BP31"/>
    <mergeCell ref="BR31:BV31"/>
    <mergeCell ref="BW31:BY31"/>
    <mergeCell ref="BZ33:CD33"/>
    <mergeCell ref="H34:K34"/>
    <mergeCell ref="M34:Q34"/>
    <mergeCell ref="S34:W34"/>
    <mergeCell ref="Y34:AH34"/>
    <mergeCell ref="AJ34:AX34"/>
    <mergeCell ref="AY34:BA34"/>
    <mergeCell ref="BB34:BP34"/>
    <mergeCell ref="BR34:BV34"/>
    <mergeCell ref="BW34:BY34"/>
    <mergeCell ref="BZ34:CD34"/>
    <mergeCell ref="H33:K33"/>
    <mergeCell ref="M33:Q33"/>
    <mergeCell ref="S33:W33"/>
    <mergeCell ref="Y33:AH33"/>
    <mergeCell ref="AJ33:AX33"/>
    <mergeCell ref="AY33:BA33"/>
    <mergeCell ref="BB33:BP33"/>
    <mergeCell ref="BR33:BV33"/>
    <mergeCell ref="BW33:BY33"/>
    <mergeCell ref="BZ35:CD35"/>
    <mergeCell ref="H36:K36"/>
    <mergeCell ref="M36:Q36"/>
    <mergeCell ref="S36:W36"/>
    <mergeCell ref="Y36:AH36"/>
    <mergeCell ref="AJ36:AX36"/>
    <mergeCell ref="AY36:BA36"/>
    <mergeCell ref="BB36:BP36"/>
    <mergeCell ref="BR36:BV36"/>
    <mergeCell ref="BW36:BY36"/>
    <mergeCell ref="BZ36:CD36"/>
    <mergeCell ref="H35:K35"/>
    <mergeCell ref="M35:Q35"/>
    <mergeCell ref="S35:W35"/>
    <mergeCell ref="Y35:AH35"/>
    <mergeCell ref="AJ35:AX35"/>
    <mergeCell ref="AY35:BA35"/>
    <mergeCell ref="BB35:BP35"/>
    <mergeCell ref="BR35:BV35"/>
    <mergeCell ref="BW35:BY35"/>
    <mergeCell ref="C37:CD37"/>
    <mergeCell ref="C38:F58"/>
    <mergeCell ref="G38:G58"/>
    <mergeCell ref="H38:K38"/>
    <mergeCell ref="L38:L58"/>
    <mergeCell ref="M38:Q38"/>
    <mergeCell ref="BR38:BV38"/>
    <mergeCell ref="BW38:BY38"/>
    <mergeCell ref="BZ38:CD38"/>
    <mergeCell ref="BB39:BP39"/>
    <mergeCell ref="BR39:BV39"/>
    <mergeCell ref="BW39:BY39"/>
    <mergeCell ref="BZ39:CD39"/>
    <mergeCell ref="R38:R58"/>
    <mergeCell ref="S38:W38"/>
    <mergeCell ref="X38:X58"/>
    <mergeCell ref="Y38:AH38"/>
    <mergeCell ref="AI38:AI58"/>
    <mergeCell ref="AJ38:AX38"/>
    <mergeCell ref="H39:K39"/>
    <mergeCell ref="M39:Q39"/>
    <mergeCell ref="S39:W39"/>
    <mergeCell ref="Y39:AH39"/>
    <mergeCell ref="AJ39:AX39"/>
    <mergeCell ref="AY39:BA39"/>
    <mergeCell ref="AY38:BA38"/>
    <mergeCell ref="BB38:BP38"/>
    <mergeCell ref="BQ38:BQ58"/>
    <mergeCell ref="BB40:BP40"/>
    <mergeCell ref="BR40:BV40"/>
    <mergeCell ref="BW40:BY40"/>
    <mergeCell ref="BZ40:CD40"/>
    <mergeCell ref="H41:K41"/>
    <mergeCell ref="M41:Q41"/>
    <mergeCell ref="S41:W41"/>
    <mergeCell ref="Y41:AH41"/>
    <mergeCell ref="AJ41:AX41"/>
    <mergeCell ref="AY41:BA41"/>
    <mergeCell ref="H40:K40"/>
    <mergeCell ref="M40:Q40"/>
    <mergeCell ref="S40:W40"/>
    <mergeCell ref="Y40:AH40"/>
    <mergeCell ref="AJ40:AX40"/>
    <mergeCell ref="AY40:BA40"/>
    <mergeCell ref="BB41:BP41"/>
    <mergeCell ref="BR41:BV41"/>
    <mergeCell ref="BW41:BY41"/>
    <mergeCell ref="BZ41:CD41"/>
    <mergeCell ref="BZ42:CD42"/>
    <mergeCell ref="H43:K43"/>
    <mergeCell ref="M43:Q43"/>
    <mergeCell ref="S43:W43"/>
    <mergeCell ref="Y43:AH43"/>
    <mergeCell ref="AJ43:AX43"/>
    <mergeCell ref="AY43:BA43"/>
    <mergeCell ref="BB43:BP43"/>
    <mergeCell ref="BR43:BV43"/>
    <mergeCell ref="BW43:BY43"/>
    <mergeCell ref="BZ43:CD43"/>
    <mergeCell ref="H42:K42"/>
    <mergeCell ref="M42:Q42"/>
    <mergeCell ref="S42:W42"/>
    <mergeCell ref="Y42:AH42"/>
    <mergeCell ref="AJ42:AX42"/>
    <mergeCell ref="AY42:BA42"/>
    <mergeCell ref="BB42:BP42"/>
    <mergeCell ref="BR42:BV42"/>
    <mergeCell ref="BW42:BY42"/>
    <mergeCell ref="BZ44:CD44"/>
    <mergeCell ref="H45:K45"/>
    <mergeCell ref="M45:Q45"/>
    <mergeCell ref="S45:W45"/>
    <mergeCell ref="Y45:AH45"/>
    <mergeCell ref="AJ45:AX45"/>
    <mergeCell ref="AY45:BA45"/>
    <mergeCell ref="BB45:BP45"/>
    <mergeCell ref="BR45:BV45"/>
    <mergeCell ref="BW45:BY45"/>
    <mergeCell ref="BZ45:CD45"/>
    <mergeCell ref="H44:K44"/>
    <mergeCell ref="M44:Q44"/>
    <mergeCell ref="S44:W44"/>
    <mergeCell ref="Y44:AH44"/>
    <mergeCell ref="AJ44:AX44"/>
    <mergeCell ref="AY44:BA44"/>
    <mergeCell ref="BB44:BP44"/>
    <mergeCell ref="BR44:BV44"/>
    <mergeCell ref="BW44:BY44"/>
    <mergeCell ref="BZ46:CD46"/>
    <mergeCell ref="H47:K47"/>
    <mergeCell ref="M47:Q47"/>
    <mergeCell ref="S47:W47"/>
    <mergeCell ref="Y47:AH47"/>
    <mergeCell ref="AJ47:AX47"/>
    <mergeCell ref="AY47:BA47"/>
    <mergeCell ref="BB47:BP47"/>
    <mergeCell ref="BR47:BV47"/>
    <mergeCell ref="BW47:BY47"/>
    <mergeCell ref="BZ47:CD47"/>
    <mergeCell ref="H46:K46"/>
    <mergeCell ref="M46:Q46"/>
    <mergeCell ref="S46:W46"/>
    <mergeCell ref="Y46:AH46"/>
    <mergeCell ref="AJ46:AX46"/>
    <mergeCell ref="AY46:BA46"/>
    <mergeCell ref="BB46:BP46"/>
    <mergeCell ref="BR46:BV46"/>
    <mergeCell ref="BW46:BY46"/>
    <mergeCell ref="BZ48:CD48"/>
    <mergeCell ref="H49:K49"/>
    <mergeCell ref="M49:Q49"/>
    <mergeCell ref="S49:W49"/>
    <mergeCell ref="Y49:AH49"/>
    <mergeCell ref="AJ49:AX49"/>
    <mergeCell ref="AY49:BA49"/>
    <mergeCell ref="BB49:BP49"/>
    <mergeCell ref="BR49:BV49"/>
    <mergeCell ref="BW49:BY49"/>
    <mergeCell ref="BZ49:CD49"/>
    <mergeCell ref="H48:K48"/>
    <mergeCell ref="M48:Q48"/>
    <mergeCell ref="S48:W48"/>
    <mergeCell ref="Y48:AH48"/>
    <mergeCell ref="AJ48:AX48"/>
    <mergeCell ref="AY48:BA48"/>
    <mergeCell ref="BB48:BP48"/>
    <mergeCell ref="BR48:BV48"/>
    <mergeCell ref="BW48:BY48"/>
    <mergeCell ref="BZ50:CD50"/>
    <mergeCell ref="H51:K51"/>
    <mergeCell ref="M51:Q51"/>
    <mergeCell ref="S51:W51"/>
    <mergeCell ref="Y51:AH51"/>
    <mergeCell ref="AJ51:AX51"/>
    <mergeCell ref="AY51:BA51"/>
    <mergeCell ref="BB51:BP51"/>
    <mergeCell ref="BR51:BV51"/>
    <mergeCell ref="BW51:BY51"/>
    <mergeCell ref="BZ51:CD51"/>
    <mergeCell ref="H50:K50"/>
    <mergeCell ref="M50:Q50"/>
    <mergeCell ref="S50:W50"/>
    <mergeCell ref="Y50:AH50"/>
    <mergeCell ref="AJ50:AX50"/>
    <mergeCell ref="AY50:BA50"/>
    <mergeCell ref="BB50:BP50"/>
    <mergeCell ref="BR50:BV50"/>
    <mergeCell ref="BW50:BY50"/>
    <mergeCell ref="BZ52:CD52"/>
    <mergeCell ref="H53:K53"/>
    <mergeCell ref="M53:Q53"/>
    <mergeCell ref="S53:W53"/>
    <mergeCell ref="Y53:AH53"/>
    <mergeCell ref="AJ53:AX53"/>
    <mergeCell ref="AY53:BA53"/>
    <mergeCell ref="BB53:BP53"/>
    <mergeCell ref="BR53:BV53"/>
    <mergeCell ref="BW53:BY53"/>
    <mergeCell ref="BZ53:CD53"/>
    <mergeCell ref="H52:K52"/>
    <mergeCell ref="M52:Q52"/>
    <mergeCell ref="S52:W52"/>
    <mergeCell ref="Y52:AH52"/>
    <mergeCell ref="AJ52:AX52"/>
    <mergeCell ref="AY52:BA52"/>
    <mergeCell ref="BB52:BP52"/>
    <mergeCell ref="BR52:BV52"/>
    <mergeCell ref="BW52:BY52"/>
    <mergeCell ref="BZ54:CD54"/>
    <mergeCell ref="H55:K55"/>
    <mergeCell ref="M55:Q55"/>
    <mergeCell ref="S55:W55"/>
    <mergeCell ref="Y55:AH55"/>
    <mergeCell ref="AJ55:AX55"/>
    <mergeCell ref="AY55:BA55"/>
    <mergeCell ref="BB55:BP55"/>
    <mergeCell ref="BR55:BV55"/>
    <mergeCell ref="BW55:BY55"/>
    <mergeCell ref="BZ55:CD55"/>
    <mergeCell ref="H54:K54"/>
    <mergeCell ref="M54:Q54"/>
    <mergeCell ref="S54:W54"/>
    <mergeCell ref="Y54:AH54"/>
    <mergeCell ref="AJ54:AX54"/>
    <mergeCell ref="AY54:BA54"/>
    <mergeCell ref="BB54:BP54"/>
    <mergeCell ref="BR54:BV54"/>
    <mergeCell ref="BW54:BY54"/>
    <mergeCell ref="BZ56:CD56"/>
    <mergeCell ref="H57:K57"/>
    <mergeCell ref="M57:Q57"/>
    <mergeCell ref="S57:W57"/>
    <mergeCell ref="Y57:AH57"/>
    <mergeCell ref="AJ57:AX57"/>
    <mergeCell ref="AY57:BA57"/>
    <mergeCell ref="BB58:BP58"/>
    <mergeCell ref="BR58:BV58"/>
    <mergeCell ref="BW58:BY58"/>
    <mergeCell ref="BZ58:CD58"/>
    <mergeCell ref="H56:K56"/>
    <mergeCell ref="M56:Q56"/>
    <mergeCell ref="S56:W56"/>
    <mergeCell ref="Y56:AH56"/>
    <mergeCell ref="AJ56:AX56"/>
    <mergeCell ref="AY56:BA56"/>
    <mergeCell ref="BB56:BP56"/>
    <mergeCell ref="BR56:BV56"/>
    <mergeCell ref="BW56:BY56"/>
    <mergeCell ref="BB57:BP57"/>
    <mergeCell ref="BR57:BV57"/>
    <mergeCell ref="BW57:BY57"/>
    <mergeCell ref="BZ57:CD57"/>
    <mergeCell ref="H58:K58"/>
    <mergeCell ref="M58:Q58"/>
    <mergeCell ref="S58:W58"/>
    <mergeCell ref="Y58:AH58"/>
    <mergeCell ref="AJ58:AX58"/>
    <mergeCell ref="AY58:BA58"/>
    <mergeCell ref="AA65:AB65"/>
    <mergeCell ref="AC65:AF65"/>
    <mergeCell ref="AG65:AJ65"/>
    <mergeCell ref="AK65:AL65"/>
    <mergeCell ref="BA64:BJ64"/>
    <mergeCell ref="C66:L66"/>
    <mergeCell ref="M66:P66"/>
    <mergeCell ref="Q66:R66"/>
    <mergeCell ref="B59:CE59"/>
    <mergeCell ref="B60:CE60"/>
    <mergeCell ref="AG66:AJ66"/>
    <mergeCell ref="AK66:AL66"/>
    <mergeCell ref="AM66:AP66"/>
    <mergeCell ref="AQ66:AT66"/>
    <mergeCell ref="BG65:BJ65"/>
    <mergeCell ref="BK65:BN65"/>
    <mergeCell ref="BO65:BP65"/>
    <mergeCell ref="BO66:BP66"/>
    <mergeCell ref="B61:CE61"/>
    <mergeCell ref="B62:B71"/>
    <mergeCell ref="C62:CD62"/>
    <mergeCell ref="CE62:CE71"/>
    <mergeCell ref="C63:CD63"/>
    <mergeCell ref="C64:L64"/>
    <mergeCell ref="M64:V64"/>
    <mergeCell ref="W64:AF64"/>
    <mergeCell ref="AG64:AP64"/>
    <mergeCell ref="AQ64:AZ64"/>
    <mergeCell ref="BK64:BT64"/>
    <mergeCell ref="BU64:CD64"/>
    <mergeCell ref="C65:L65"/>
    <mergeCell ref="M65:V65"/>
    <mergeCell ref="W65:Z65"/>
    <mergeCell ref="BQ65:BT65"/>
    <mergeCell ref="BU65:BX65"/>
    <mergeCell ref="BY65:BZ65"/>
    <mergeCell ref="AM65:AP65"/>
    <mergeCell ref="AQ65:AT65"/>
    <mergeCell ref="AU65:AV65"/>
    <mergeCell ref="AW65:AZ65"/>
    <mergeCell ref="BA65:BD65"/>
    <mergeCell ref="BE65:BF65"/>
    <mergeCell ref="CA65:CD65"/>
    <mergeCell ref="BQ66:BT66"/>
    <mergeCell ref="BU66:BX66"/>
    <mergeCell ref="BY66:BZ66"/>
    <mergeCell ref="CA66:CD66"/>
    <mergeCell ref="C67:L67"/>
    <mergeCell ref="M67:P67"/>
    <mergeCell ref="Q67:R67"/>
    <mergeCell ref="S67:V67"/>
    <mergeCell ref="W67:Z67"/>
    <mergeCell ref="AU66:AV66"/>
    <mergeCell ref="AW66:AZ66"/>
    <mergeCell ref="BA66:BD66"/>
    <mergeCell ref="BE66:BF66"/>
    <mergeCell ref="BG66:BJ66"/>
    <mergeCell ref="BK66:BN66"/>
    <mergeCell ref="BU67:BX67"/>
    <mergeCell ref="BY67:BZ67"/>
    <mergeCell ref="CA67:CD67"/>
    <mergeCell ref="BG67:BJ67"/>
    <mergeCell ref="BK67:BN67"/>
    <mergeCell ref="BO67:BP67"/>
    <mergeCell ref="BQ67:BT67"/>
    <mergeCell ref="S66:V66"/>
    <mergeCell ref="W66:AF66"/>
    <mergeCell ref="C68:L68"/>
    <mergeCell ref="M68:P68"/>
    <mergeCell ref="Q68:R68"/>
    <mergeCell ref="S68:V68"/>
    <mergeCell ref="W68:Z68"/>
    <mergeCell ref="AA68:AB68"/>
    <mergeCell ref="AC68:AF68"/>
    <mergeCell ref="BA67:BD67"/>
    <mergeCell ref="BE67:BF67"/>
    <mergeCell ref="AA67:AB67"/>
    <mergeCell ref="AC67:AF67"/>
    <mergeCell ref="AG67:AP67"/>
    <mergeCell ref="AQ67:AT67"/>
    <mergeCell ref="AU67:AV67"/>
    <mergeCell ref="AW67:AZ67"/>
    <mergeCell ref="CA68:CD68"/>
    <mergeCell ref="C69:L69"/>
    <mergeCell ref="M69:P69"/>
    <mergeCell ref="Q69:R69"/>
    <mergeCell ref="S69:V69"/>
    <mergeCell ref="W69:Z69"/>
    <mergeCell ref="AA69:AB69"/>
    <mergeCell ref="AC69:AF69"/>
    <mergeCell ref="AG69:AJ69"/>
    <mergeCell ref="AK69:AL69"/>
    <mergeCell ref="BG68:BJ68"/>
    <mergeCell ref="BK68:BN68"/>
    <mergeCell ref="BO68:BP68"/>
    <mergeCell ref="BQ68:BT68"/>
    <mergeCell ref="BU68:BX68"/>
    <mergeCell ref="BY68:BZ68"/>
    <mergeCell ref="AG68:AJ68"/>
    <mergeCell ref="AK68:AL68"/>
    <mergeCell ref="AM68:AP68"/>
    <mergeCell ref="AQ68:AZ68"/>
    <mergeCell ref="BA68:BD68"/>
    <mergeCell ref="BE68:BF68"/>
    <mergeCell ref="BO69:BP69"/>
    <mergeCell ref="BQ69:BT69"/>
    <mergeCell ref="BU69:BX69"/>
    <mergeCell ref="BY69:BZ69"/>
    <mergeCell ref="CA69:CD69"/>
    <mergeCell ref="C70:L70"/>
    <mergeCell ref="M70:P70"/>
    <mergeCell ref="Q70:R70"/>
    <mergeCell ref="S70:V70"/>
    <mergeCell ref="W70:Z70"/>
    <mergeCell ref="AM69:AP69"/>
    <mergeCell ref="AQ69:AT69"/>
    <mergeCell ref="AU69:AV69"/>
    <mergeCell ref="AW69:AZ69"/>
    <mergeCell ref="BA69:BJ69"/>
    <mergeCell ref="BK69:BN69"/>
    <mergeCell ref="BU70:BX70"/>
    <mergeCell ref="BY70:BZ70"/>
    <mergeCell ref="CA70:CD70"/>
    <mergeCell ref="BA70:BD70"/>
    <mergeCell ref="BE70:BF70"/>
    <mergeCell ref="BG70:BJ70"/>
    <mergeCell ref="BK70:BT70"/>
    <mergeCell ref="C71:L71"/>
    <mergeCell ref="M71:P71"/>
    <mergeCell ref="Q71:R71"/>
    <mergeCell ref="S71:V71"/>
    <mergeCell ref="W71:Z71"/>
    <mergeCell ref="AA71:AB71"/>
    <mergeCell ref="AC71:AF71"/>
    <mergeCell ref="AU70:AV70"/>
    <mergeCell ref="AW70:AZ70"/>
    <mergeCell ref="AA70:AB70"/>
    <mergeCell ref="AC70:AF70"/>
    <mergeCell ref="AG70:AJ70"/>
    <mergeCell ref="AK70:AL70"/>
    <mergeCell ref="AM70:AP70"/>
    <mergeCell ref="AQ70:AT70"/>
    <mergeCell ref="BU71:CD71"/>
    <mergeCell ref="B72:CE72"/>
    <mergeCell ref="B73:CE73"/>
    <mergeCell ref="B74:CE74"/>
    <mergeCell ref="B75:B84"/>
    <mergeCell ref="C75:CD75"/>
    <mergeCell ref="CE75:CE84"/>
    <mergeCell ref="C76:CD76"/>
    <mergeCell ref="C77:G77"/>
    <mergeCell ref="H77:S77"/>
    <mergeCell ref="BA71:BD71"/>
    <mergeCell ref="BE71:BF71"/>
    <mergeCell ref="BG71:BJ71"/>
    <mergeCell ref="BK71:BN71"/>
    <mergeCell ref="BO71:BP71"/>
    <mergeCell ref="BQ71:BT71"/>
    <mergeCell ref="AG71:AJ71"/>
    <mergeCell ref="AK71:AL71"/>
    <mergeCell ref="AM71:AP71"/>
    <mergeCell ref="AQ71:AT71"/>
    <mergeCell ref="AU71:AV71"/>
    <mergeCell ref="AW71:AZ71"/>
    <mergeCell ref="C79:G79"/>
    <mergeCell ref="H79:S79"/>
    <mergeCell ref="T79:Y79"/>
    <mergeCell ref="Z79:AJ79"/>
    <mergeCell ref="AK79:AU79"/>
    <mergeCell ref="AV79:BF79"/>
    <mergeCell ref="BX77:BZ77"/>
    <mergeCell ref="CA77:CD77"/>
    <mergeCell ref="C78:G78"/>
    <mergeCell ref="H78:S78"/>
    <mergeCell ref="T78:Y78"/>
    <mergeCell ref="Z78:AJ78"/>
    <mergeCell ref="AK78:AU78"/>
    <mergeCell ref="AV78:BF78"/>
    <mergeCell ref="BG78:BK78"/>
    <mergeCell ref="BL78:BM78"/>
    <mergeCell ref="T77:Y77"/>
    <mergeCell ref="Z77:AJ77"/>
    <mergeCell ref="AK77:AU77"/>
    <mergeCell ref="AV77:BF77"/>
    <mergeCell ref="BG77:BR77"/>
    <mergeCell ref="BS77:BW77"/>
    <mergeCell ref="BG79:BK79"/>
    <mergeCell ref="BL79:BM79"/>
    <mergeCell ref="BN79:BR79"/>
    <mergeCell ref="BS79:BW79"/>
    <mergeCell ref="BX79:BZ79"/>
    <mergeCell ref="CA79:CD79"/>
    <mergeCell ref="BN78:BR78"/>
    <mergeCell ref="BS78:BW78"/>
    <mergeCell ref="BX78:BZ78"/>
    <mergeCell ref="CA78:CD78"/>
    <mergeCell ref="BG80:BK80"/>
    <mergeCell ref="BL80:BM80"/>
    <mergeCell ref="BN80:BR80"/>
    <mergeCell ref="BS80:BW80"/>
    <mergeCell ref="BX80:BZ80"/>
    <mergeCell ref="CA80:CD80"/>
    <mergeCell ref="C80:G80"/>
    <mergeCell ref="H80:S80"/>
    <mergeCell ref="T80:Y80"/>
    <mergeCell ref="Z80:AJ80"/>
    <mergeCell ref="AK80:AU80"/>
    <mergeCell ref="AV80:BF80"/>
    <mergeCell ref="BG81:BK81"/>
    <mergeCell ref="BL81:BM81"/>
    <mergeCell ref="BN81:BR81"/>
    <mergeCell ref="BS81:BW81"/>
    <mergeCell ref="BX81:BZ81"/>
    <mergeCell ref="CA81:CD81"/>
    <mergeCell ref="C81:G81"/>
    <mergeCell ref="H81:S81"/>
    <mergeCell ref="T81:Y81"/>
    <mergeCell ref="Z81:AJ81"/>
    <mergeCell ref="AK81:AU81"/>
    <mergeCell ref="AV81:BF81"/>
    <mergeCell ref="BG82:BK82"/>
    <mergeCell ref="BL82:BM82"/>
    <mergeCell ref="BN82:BR82"/>
    <mergeCell ref="BS82:BW82"/>
    <mergeCell ref="BX82:BZ82"/>
    <mergeCell ref="CA82:CD82"/>
    <mergeCell ref="C82:G82"/>
    <mergeCell ref="H82:S82"/>
    <mergeCell ref="T82:Y82"/>
    <mergeCell ref="Z82:AJ82"/>
    <mergeCell ref="AK82:AU82"/>
    <mergeCell ref="AV82:BF82"/>
    <mergeCell ref="BG83:BK83"/>
    <mergeCell ref="BL83:BM83"/>
    <mergeCell ref="BN83:BR83"/>
    <mergeCell ref="BS83:BW83"/>
    <mergeCell ref="BX83:BZ83"/>
    <mergeCell ref="CA83:CD83"/>
    <mergeCell ref="C83:G83"/>
    <mergeCell ref="H83:S83"/>
    <mergeCell ref="T83:Y83"/>
    <mergeCell ref="Z83:AJ83"/>
    <mergeCell ref="AK83:AU83"/>
    <mergeCell ref="AV83:BF83"/>
    <mergeCell ref="BG84:BK84"/>
    <mergeCell ref="BL84:BM84"/>
    <mergeCell ref="BN84:BR84"/>
    <mergeCell ref="BS84:BW84"/>
    <mergeCell ref="BX84:BZ84"/>
    <mergeCell ref="CA84:CD84"/>
    <mergeCell ref="C84:G84"/>
    <mergeCell ref="H84:S84"/>
    <mergeCell ref="T84:Y84"/>
    <mergeCell ref="Z84:AJ84"/>
    <mergeCell ref="AK84:AU84"/>
    <mergeCell ref="AV84:BF84"/>
    <mergeCell ref="Z90:AJ90"/>
    <mergeCell ref="AK90:AU90"/>
    <mergeCell ref="AV90:BF90"/>
    <mergeCell ref="BG90:BR90"/>
    <mergeCell ref="BS90:BW90"/>
    <mergeCell ref="BX90:CD90"/>
    <mergeCell ref="B85:CE85"/>
    <mergeCell ref="B86:CE86"/>
    <mergeCell ref="B87:CE87"/>
    <mergeCell ref="B88:B97"/>
    <mergeCell ref="C88:CD88"/>
    <mergeCell ref="CE88:CE97"/>
    <mergeCell ref="C89:CD89"/>
    <mergeCell ref="C90:G90"/>
    <mergeCell ref="H90:S90"/>
    <mergeCell ref="T90:Y90"/>
    <mergeCell ref="C92:G92"/>
    <mergeCell ref="H92:S92"/>
    <mergeCell ref="T92:Y92"/>
    <mergeCell ref="Z92:AJ92"/>
    <mergeCell ref="AK92:AU92"/>
    <mergeCell ref="C91:G91"/>
    <mergeCell ref="H91:S91"/>
    <mergeCell ref="T91:Y91"/>
    <mergeCell ref="Z91:AJ91"/>
    <mergeCell ref="AK91:AU91"/>
    <mergeCell ref="AV92:BF92"/>
    <mergeCell ref="BG92:BK92"/>
    <mergeCell ref="BL92:BM92"/>
    <mergeCell ref="BN92:BR92"/>
    <mergeCell ref="BS92:BW92"/>
    <mergeCell ref="BX92:CD92"/>
    <mergeCell ref="BG91:BK91"/>
    <mergeCell ref="BL91:BM91"/>
    <mergeCell ref="BN91:BR91"/>
    <mergeCell ref="BS91:BW91"/>
    <mergeCell ref="BX91:CD91"/>
    <mergeCell ref="AV91:BF91"/>
    <mergeCell ref="C94:G94"/>
    <mergeCell ref="H94:S94"/>
    <mergeCell ref="T94:Y94"/>
    <mergeCell ref="Z94:AJ94"/>
    <mergeCell ref="AK94:AU94"/>
    <mergeCell ref="C93:G93"/>
    <mergeCell ref="H93:S93"/>
    <mergeCell ref="T93:Y93"/>
    <mergeCell ref="Z93:AJ93"/>
    <mergeCell ref="AK93:AU93"/>
    <mergeCell ref="AV94:BF94"/>
    <mergeCell ref="BG94:BK94"/>
    <mergeCell ref="BL94:BM94"/>
    <mergeCell ref="BN94:BR94"/>
    <mergeCell ref="BS94:BW94"/>
    <mergeCell ref="BX94:CD94"/>
    <mergeCell ref="BG93:BK93"/>
    <mergeCell ref="BL93:BM93"/>
    <mergeCell ref="BN93:BR93"/>
    <mergeCell ref="BS93:BW93"/>
    <mergeCell ref="BX93:CD93"/>
    <mergeCell ref="AV93:BF93"/>
    <mergeCell ref="C96:G96"/>
    <mergeCell ref="H96:S96"/>
    <mergeCell ref="T96:Y96"/>
    <mergeCell ref="Z96:AJ96"/>
    <mergeCell ref="AK96:AU96"/>
    <mergeCell ref="C95:G95"/>
    <mergeCell ref="H95:S95"/>
    <mergeCell ref="T95:Y95"/>
    <mergeCell ref="Z95:AJ95"/>
    <mergeCell ref="AK95:AU95"/>
    <mergeCell ref="AV96:BF96"/>
    <mergeCell ref="BG96:BK96"/>
    <mergeCell ref="BL96:BM96"/>
    <mergeCell ref="BN96:BR96"/>
    <mergeCell ref="BS96:BW96"/>
    <mergeCell ref="BX96:CD96"/>
    <mergeCell ref="BG95:BK95"/>
    <mergeCell ref="BL95:BM95"/>
    <mergeCell ref="BN95:BR95"/>
    <mergeCell ref="BS95:BW95"/>
    <mergeCell ref="BX95:CD95"/>
    <mergeCell ref="AV95:BF95"/>
    <mergeCell ref="A99:CF99"/>
    <mergeCell ref="BG97:BK97"/>
    <mergeCell ref="BL97:BM97"/>
    <mergeCell ref="BN97:BR97"/>
    <mergeCell ref="BS97:BW97"/>
    <mergeCell ref="BX97:CD97"/>
    <mergeCell ref="B98:CE98"/>
    <mergeCell ref="C97:G97"/>
    <mergeCell ref="H97:S97"/>
    <mergeCell ref="T97:Y97"/>
    <mergeCell ref="Z97:AJ97"/>
    <mergeCell ref="AK97:AU97"/>
    <mergeCell ref="AV97:BF9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CJ94"/>
  <sheetViews>
    <sheetView showGridLines="0" showRowColHeaders="0" zoomScaleNormal="100" workbookViewId="0">
      <selection activeCell="B2" sqref="B2:CE2"/>
    </sheetView>
  </sheetViews>
  <sheetFormatPr baseColWidth="10" defaultColWidth="1.42578125" defaultRowHeight="11.25" x14ac:dyDescent="0.25"/>
  <cols>
    <col min="1" max="6" width="1.42578125" style="1" customWidth="1"/>
    <col min="7" max="7" width="1.42578125" style="8" customWidth="1"/>
    <col min="8" max="83" width="1.42578125" style="1" customWidth="1"/>
    <col min="84" max="87" width="1.42578125" style="1" hidden="1" customWidth="1"/>
    <col min="88" max="94" width="1.42578125" style="1" customWidth="1"/>
    <col min="95" max="16384" width="1.42578125" style="1"/>
  </cols>
  <sheetData>
    <row r="1" spans="1:88" ht="7.5" customHeight="1" x14ac:dyDescent="0.25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4"/>
    </row>
    <row r="2" spans="1:88" s="7" customFormat="1" ht="26.25" customHeight="1" x14ac:dyDescent="0.25">
      <c r="A2" s="18"/>
      <c r="B2" s="121" t="s">
        <v>47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6"/>
      <c r="CG2" s="6"/>
      <c r="CH2" s="6"/>
      <c r="CI2" s="6"/>
      <c r="CJ2" s="193"/>
    </row>
    <row r="3" spans="1:88" ht="11.25" customHeight="1" x14ac:dyDescent="0.25">
      <c r="A3" s="1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16"/>
      <c r="CG3" s="16"/>
      <c r="CH3" s="16"/>
      <c r="CI3" s="16"/>
      <c r="CJ3" s="193"/>
    </row>
    <row r="4" spans="1:88" ht="7.5" customHeight="1" x14ac:dyDescent="0.25">
      <c r="A4" s="18"/>
      <c r="B4" s="113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4"/>
      <c r="CF4" s="16"/>
      <c r="CG4" s="16"/>
      <c r="CH4" s="16"/>
      <c r="CI4" s="16"/>
      <c r="CJ4" s="193"/>
    </row>
    <row r="5" spans="1:88" s="2" customFormat="1" ht="15" customHeight="1" x14ac:dyDescent="0.25">
      <c r="A5" s="18"/>
      <c r="B5" s="122"/>
      <c r="C5" s="86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123"/>
      <c r="CF5" s="4"/>
      <c r="CG5" s="4"/>
      <c r="CH5" s="4"/>
      <c r="CI5" s="4"/>
      <c r="CJ5" s="193"/>
    </row>
    <row r="6" spans="1:88" ht="7.5" customHeight="1" x14ac:dyDescent="0.25">
      <c r="A6" s="18"/>
      <c r="B6" s="12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23"/>
      <c r="CF6" s="16"/>
      <c r="CG6" s="16"/>
      <c r="CH6" s="16"/>
      <c r="CI6" s="16"/>
      <c r="CJ6" s="193"/>
    </row>
    <row r="7" spans="1:88" s="3" customFormat="1" ht="11.25" customHeight="1" x14ac:dyDescent="0.25">
      <c r="A7" s="18"/>
      <c r="B7" s="122"/>
      <c r="C7" s="200" t="str">
        <f>" Spieler"</f>
        <v xml:space="preserve"> Spieler</v>
      </c>
      <c r="D7" s="201"/>
      <c r="E7" s="201"/>
      <c r="F7" s="201"/>
      <c r="G7" s="201"/>
      <c r="H7" s="201"/>
      <c r="I7" s="201"/>
      <c r="J7" s="201"/>
      <c r="K7" s="201"/>
      <c r="L7" s="202"/>
      <c r="M7" s="131" t="s">
        <v>103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 t="s">
        <v>104</v>
      </c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 t="s">
        <v>105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 t="s">
        <v>106</v>
      </c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 t="s">
        <v>107</v>
      </c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5"/>
      <c r="CE7" s="123"/>
      <c r="CF7" s="5"/>
      <c r="CG7" s="5"/>
      <c r="CH7" s="5"/>
      <c r="CI7" s="5"/>
      <c r="CJ7" s="193"/>
    </row>
    <row r="8" spans="1:88" ht="11.25" customHeight="1" x14ac:dyDescent="0.25">
      <c r="A8" s="18"/>
      <c r="B8" s="122"/>
      <c r="C8" s="194" t="str">
        <f>" Name"</f>
        <v xml:space="preserve"> Name</v>
      </c>
      <c r="D8" s="195"/>
      <c r="E8" s="195"/>
      <c r="F8" s="195"/>
      <c r="G8" s="195"/>
      <c r="H8" s="195"/>
      <c r="I8" s="195"/>
      <c r="J8" s="195"/>
      <c r="K8" s="195"/>
      <c r="L8" s="196"/>
      <c r="M8" s="197" t="s">
        <v>69</v>
      </c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 t="s">
        <v>66</v>
      </c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 t="s">
        <v>28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 t="s">
        <v>29</v>
      </c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 t="s">
        <v>67</v>
      </c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9"/>
      <c r="CE8" s="123"/>
      <c r="CF8" s="16"/>
      <c r="CG8" s="16"/>
      <c r="CH8" s="16"/>
      <c r="CI8" s="16"/>
      <c r="CJ8" s="193"/>
    </row>
    <row r="9" spans="1:88" ht="7.5" customHeight="1" x14ac:dyDescent="0.25">
      <c r="A9" s="18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9"/>
      <c r="CF9" s="16"/>
      <c r="CG9" s="16"/>
      <c r="CH9" s="16"/>
      <c r="CI9" s="16"/>
      <c r="CJ9" s="193"/>
    </row>
    <row r="10" spans="1:88" ht="11.25" customHeight="1" x14ac:dyDescent="0.25">
      <c r="A10" s="1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16"/>
      <c r="CG10" s="16"/>
      <c r="CH10" s="16"/>
      <c r="CI10" s="16"/>
      <c r="CJ10" s="193"/>
    </row>
    <row r="11" spans="1:88" ht="7.5" customHeight="1" x14ac:dyDescent="0.25">
      <c r="A11" s="18"/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4"/>
      <c r="CF11" s="16"/>
      <c r="CG11" s="16"/>
      <c r="CH11" s="16"/>
      <c r="CI11" s="16"/>
      <c r="CJ11" s="193"/>
    </row>
    <row r="12" spans="1:88" ht="15" customHeight="1" x14ac:dyDescent="0.25">
      <c r="A12" s="18"/>
      <c r="B12" s="115"/>
      <c r="C12" s="86" t="s">
        <v>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8"/>
      <c r="CE12" s="116"/>
      <c r="CF12" s="16"/>
      <c r="CG12" s="16"/>
      <c r="CH12" s="16"/>
      <c r="CI12" s="16"/>
      <c r="CJ12" s="193"/>
    </row>
    <row r="13" spans="1:88" ht="7.5" customHeight="1" x14ac:dyDescent="0.25">
      <c r="A13" s="18"/>
      <c r="B13" s="115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16"/>
      <c r="CF13" s="16"/>
      <c r="CG13" s="16"/>
      <c r="CH13" s="16"/>
      <c r="CI13" s="16"/>
      <c r="CJ13" s="193"/>
    </row>
    <row r="14" spans="1:88" s="3" customFormat="1" ht="11.25" customHeight="1" x14ac:dyDescent="0.25">
      <c r="A14" s="18"/>
      <c r="B14" s="115"/>
      <c r="C14" s="138">
        <v>8.3333333333333332E-3</v>
      </c>
      <c r="D14" s="139"/>
      <c r="E14" s="139"/>
      <c r="F14" s="140"/>
      <c r="G14" s="10"/>
      <c r="H14" s="73" t="s">
        <v>6</v>
      </c>
      <c r="I14" s="74"/>
      <c r="J14" s="74"/>
      <c r="K14" s="75"/>
      <c r="L14" s="10"/>
      <c r="M14" s="73" t="s">
        <v>8</v>
      </c>
      <c r="N14" s="74"/>
      <c r="O14" s="74"/>
      <c r="P14" s="74"/>
      <c r="Q14" s="75"/>
      <c r="R14" s="10"/>
      <c r="S14" s="73" t="s">
        <v>9</v>
      </c>
      <c r="T14" s="74"/>
      <c r="U14" s="74"/>
      <c r="V14" s="74"/>
      <c r="W14" s="75"/>
      <c r="X14" s="10"/>
      <c r="Y14" s="73" t="s">
        <v>3</v>
      </c>
      <c r="Z14" s="74"/>
      <c r="AA14" s="74"/>
      <c r="AB14" s="74"/>
      <c r="AC14" s="74"/>
      <c r="AD14" s="74"/>
      <c r="AE14" s="74"/>
      <c r="AF14" s="74"/>
      <c r="AG14" s="74"/>
      <c r="AH14" s="75"/>
      <c r="AI14" s="10"/>
      <c r="AJ14" s="73" t="s">
        <v>4</v>
      </c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10"/>
      <c r="BR14" s="73" t="s">
        <v>5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5"/>
      <c r="CE14" s="116"/>
      <c r="CF14" s="5" t="s">
        <v>16</v>
      </c>
      <c r="CG14" s="5" t="s">
        <v>23</v>
      </c>
      <c r="CH14" s="5" t="s">
        <v>18</v>
      </c>
      <c r="CI14" s="5" t="s">
        <v>24</v>
      </c>
      <c r="CJ14" s="193"/>
    </row>
    <row r="15" spans="1:88" ht="7.5" customHeight="1" x14ac:dyDescent="0.25">
      <c r="A15" s="18"/>
      <c r="B15" s="115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16"/>
      <c r="CF15" s="16"/>
      <c r="CG15" s="16"/>
      <c r="CH15" s="16"/>
      <c r="CI15" s="16"/>
      <c r="CJ15" s="193"/>
    </row>
    <row r="16" spans="1:88" ht="11.25" customHeight="1" x14ac:dyDescent="0.25">
      <c r="A16" s="18"/>
      <c r="B16" s="115"/>
      <c r="C16" s="142" t="s">
        <v>7</v>
      </c>
      <c r="D16" s="143"/>
      <c r="E16" s="143"/>
      <c r="F16" s="144"/>
      <c r="G16" s="192"/>
      <c r="H16" s="79">
        <v>1</v>
      </c>
      <c r="I16" s="80"/>
      <c r="J16" s="80"/>
      <c r="K16" s="81"/>
      <c r="L16" s="191"/>
      <c r="M16" s="153" t="s">
        <v>55</v>
      </c>
      <c r="N16" s="154"/>
      <c r="O16" s="154"/>
      <c r="P16" s="154"/>
      <c r="Q16" s="155"/>
      <c r="R16" s="191"/>
      <c r="S16" s="158">
        <v>0.85416666666666663</v>
      </c>
      <c r="T16" s="154"/>
      <c r="U16" s="154"/>
      <c r="V16" s="154"/>
      <c r="W16" s="155"/>
      <c r="X16" s="191"/>
      <c r="Y16" s="153" t="s">
        <v>25</v>
      </c>
      <c r="Z16" s="154"/>
      <c r="AA16" s="154"/>
      <c r="AB16" s="154"/>
      <c r="AC16" s="154"/>
      <c r="AD16" s="154"/>
      <c r="AE16" s="154"/>
      <c r="AF16" s="154"/>
      <c r="AG16" s="154"/>
      <c r="AH16" s="155"/>
      <c r="AI16" s="191"/>
      <c r="AJ16" s="189" t="str">
        <f>$M$8 &amp; " "</f>
        <v xml:space="preserve">Ratze 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59"/>
      <c r="AY16" s="81" t="s">
        <v>2</v>
      </c>
      <c r="AZ16" s="190"/>
      <c r="BA16" s="79"/>
      <c r="BB16" s="157" t="str">
        <f>" " &amp; $AA$8</f>
        <v xml:space="preserve"> Jule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91"/>
      <c r="BR16" s="153">
        <v>2</v>
      </c>
      <c r="BS16" s="154"/>
      <c r="BT16" s="154"/>
      <c r="BU16" s="154"/>
      <c r="BV16" s="154"/>
      <c r="BW16" s="80" t="s">
        <v>2</v>
      </c>
      <c r="BX16" s="80"/>
      <c r="BY16" s="80"/>
      <c r="BZ16" s="154">
        <v>1</v>
      </c>
      <c r="CA16" s="154"/>
      <c r="CB16" s="154"/>
      <c r="CC16" s="154"/>
      <c r="CD16" s="155"/>
      <c r="CE16" s="116"/>
      <c r="CF16" s="16">
        <f>IF(AND(ISNUMBER(BR16),ISNUMBER(BZ16)),1,0)</f>
        <v>1</v>
      </c>
      <c r="CG16" s="16">
        <f>IF(OR(ISBLANK(BR16),ISBLANK(BZ16)),0,IF(BR16&gt;BZ16,1,0))</f>
        <v>1</v>
      </c>
      <c r="CH16" s="16">
        <f>IF(OR(ISBLANK(BR16),ISBLANK(BZ16)),0,IF(BR16=BZ16,1,0))</f>
        <v>0</v>
      </c>
      <c r="CI16" s="16">
        <f>IF(OR(ISBLANK(BR16),ISBLANK(BZ16)),0,IF(BR16&lt;BZ16,1,0))</f>
        <v>0</v>
      </c>
      <c r="CJ16" s="193"/>
    </row>
    <row r="17" spans="1:88" ht="11.25" customHeight="1" x14ac:dyDescent="0.25">
      <c r="A17" s="18"/>
      <c r="B17" s="115"/>
      <c r="C17" s="145"/>
      <c r="D17" s="146"/>
      <c r="E17" s="146"/>
      <c r="F17" s="147"/>
      <c r="G17" s="192"/>
      <c r="H17" s="79">
        <f>H16+1</f>
        <v>2</v>
      </c>
      <c r="I17" s="80"/>
      <c r="J17" s="80"/>
      <c r="K17" s="81"/>
      <c r="L17" s="191"/>
      <c r="M17" s="79" t="str">
        <f>$M$16</f>
        <v>14.1.</v>
      </c>
      <c r="N17" s="80"/>
      <c r="O17" s="80"/>
      <c r="P17" s="80"/>
      <c r="Q17" s="81"/>
      <c r="R17" s="191"/>
      <c r="S17" s="161">
        <f>S16</f>
        <v>0.85416666666666663</v>
      </c>
      <c r="T17" s="80"/>
      <c r="U17" s="80"/>
      <c r="V17" s="80"/>
      <c r="W17" s="81"/>
      <c r="X17" s="191"/>
      <c r="Y17" s="153" t="s">
        <v>26</v>
      </c>
      <c r="Z17" s="154"/>
      <c r="AA17" s="154"/>
      <c r="AB17" s="154"/>
      <c r="AC17" s="154"/>
      <c r="AD17" s="154"/>
      <c r="AE17" s="154"/>
      <c r="AF17" s="154"/>
      <c r="AG17" s="154"/>
      <c r="AH17" s="155"/>
      <c r="AI17" s="191"/>
      <c r="AJ17" s="189" t="str">
        <f>$AO$8 &amp; " "</f>
        <v xml:space="preserve">Patrick </v>
      </c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59"/>
      <c r="AY17" s="81" t="s">
        <v>2</v>
      </c>
      <c r="AZ17" s="190"/>
      <c r="BA17" s="79"/>
      <c r="BB17" s="157" t="str">
        <f>" " &amp; $BC$8</f>
        <v xml:space="preserve"> Markus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91"/>
      <c r="BR17" s="153">
        <v>1</v>
      </c>
      <c r="BS17" s="154"/>
      <c r="BT17" s="154"/>
      <c r="BU17" s="154"/>
      <c r="BV17" s="154"/>
      <c r="BW17" s="80" t="s">
        <v>2</v>
      </c>
      <c r="BX17" s="80"/>
      <c r="BY17" s="80"/>
      <c r="BZ17" s="154">
        <v>1</v>
      </c>
      <c r="CA17" s="154"/>
      <c r="CB17" s="154"/>
      <c r="CC17" s="154"/>
      <c r="CD17" s="155"/>
      <c r="CE17" s="116"/>
      <c r="CF17" s="16">
        <f t="shared" ref="CF17:CF25" si="0">IF(AND(ISNUMBER(BR17),ISNUMBER(BZ17)),1,0)</f>
        <v>1</v>
      </c>
      <c r="CG17" s="16">
        <f t="shared" ref="CG17:CG25" si="1">IF(OR(ISBLANK(BR17),ISBLANK(BZ17)),0,IF(BR17&gt;BZ17,1,0))</f>
        <v>0</v>
      </c>
      <c r="CH17" s="16">
        <f t="shared" ref="CH17:CH25" si="2">IF(OR(ISBLANK(BR17),ISBLANK(BZ17)),0,IF(BR17=BZ17,1,0))</f>
        <v>1</v>
      </c>
      <c r="CI17" s="16">
        <f t="shared" ref="CI17:CI25" si="3">IF(OR(ISBLANK(BR17),ISBLANK(BZ17)),0,IF(BR17&lt;BZ17,1,0))</f>
        <v>0</v>
      </c>
      <c r="CJ17" s="193"/>
    </row>
    <row r="18" spans="1:88" ht="11.25" customHeight="1" x14ac:dyDescent="0.25">
      <c r="A18" s="18"/>
      <c r="B18" s="115"/>
      <c r="C18" s="145"/>
      <c r="D18" s="146"/>
      <c r="E18" s="146"/>
      <c r="F18" s="147"/>
      <c r="G18" s="192"/>
      <c r="H18" s="79">
        <f>H17+1</f>
        <v>3</v>
      </c>
      <c r="I18" s="80"/>
      <c r="J18" s="80"/>
      <c r="K18" s="81"/>
      <c r="L18" s="191"/>
      <c r="M18" s="79" t="str">
        <f t="shared" ref="M18:M25" si="4">$M$16</f>
        <v>14.1.</v>
      </c>
      <c r="N18" s="80"/>
      <c r="O18" s="80"/>
      <c r="P18" s="80"/>
      <c r="Q18" s="81"/>
      <c r="R18" s="191"/>
      <c r="S18" s="161">
        <f t="shared" ref="S18:S25" si="5">S16+$C$14</f>
        <v>0.86249999999999993</v>
      </c>
      <c r="T18" s="80"/>
      <c r="U18" s="80"/>
      <c r="V18" s="80"/>
      <c r="W18" s="81"/>
      <c r="X18" s="191"/>
      <c r="Y18" s="79" t="str">
        <f>$Y$16</f>
        <v>Fernseher (links)</v>
      </c>
      <c r="Z18" s="80"/>
      <c r="AA18" s="80"/>
      <c r="AB18" s="80"/>
      <c r="AC18" s="80"/>
      <c r="AD18" s="80"/>
      <c r="AE18" s="80"/>
      <c r="AF18" s="80"/>
      <c r="AG18" s="80"/>
      <c r="AH18" s="81"/>
      <c r="AI18" s="191"/>
      <c r="AJ18" s="189" t="str">
        <f>$BQ$8 &amp; " "</f>
        <v xml:space="preserve">Schmiddi </v>
      </c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59"/>
      <c r="AY18" s="81" t="s">
        <v>2</v>
      </c>
      <c r="AZ18" s="190"/>
      <c r="BA18" s="79"/>
      <c r="BB18" s="157" t="str">
        <f>" " &amp; $M$8</f>
        <v xml:space="preserve"> Ratze</v>
      </c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91"/>
      <c r="BR18" s="153">
        <v>0</v>
      </c>
      <c r="BS18" s="154"/>
      <c r="BT18" s="154"/>
      <c r="BU18" s="154"/>
      <c r="BV18" s="154"/>
      <c r="BW18" s="80" t="s">
        <v>2</v>
      </c>
      <c r="BX18" s="80"/>
      <c r="BY18" s="80"/>
      <c r="BZ18" s="154">
        <v>0</v>
      </c>
      <c r="CA18" s="154"/>
      <c r="CB18" s="154"/>
      <c r="CC18" s="154"/>
      <c r="CD18" s="155"/>
      <c r="CE18" s="116"/>
      <c r="CF18" s="16">
        <f t="shared" si="0"/>
        <v>1</v>
      </c>
      <c r="CG18" s="16">
        <f t="shared" si="1"/>
        <v>0</v>
      </c>
      <c r="CH18" s="16">
        <f t="shared" si="2"/>
        <v>1</v>
      </c>
      <c r="CI18" s="16">
        <f t="shared" si="3"/>
        <v>0</v>
      </c>
      <c r="CJ18" s="193"/>
    </row>
    <row r="19" spans="1:88" ht="11.25" customHeight="1" x14ac:dyDescent="0.25">
      <c r="A19" s="18"/>
      <c r="B19" s="115"/>
      <c r="C19" s="145"/>
      <c r="D19" s="146"/>
      <c r="E19" s="146"/>
      <c r="F19" s="147"/>
      <c r="G19" s="192"/>
      <c r="H19" s="79">
        <f t="shared" ref="H19:H25" si="6">H18+1</f>
        <v>4</v>
      </c>
      <c r="I19" s="80"/>
      <c r="J19" s="80"/>
      <c r="K19" s="81"/>
      <c r="L19" s="191"/>
      <c r="M19" s="79" t="str">
        <f t="shared" si="4"/>
        <v>14.1.</v>
      </c>
      <c r="N19" s="80"/>
      <c r="O19" s="80"/>
      <c r="P19" s="80"/>
      <c r="Q19" s="81"/>
      <c r="R19" s="191"/>
      <c r="S19" s="161">
        <f t="shared" si="5"/>
        <v>0.86249999999999993</v>
      </c>
      <c r="T19" s="80"/>
      <c r="U19" s="80"/>
      <c r="V19" s="80"/>
      <c r="W19" s="81"/>
      <c r="X19" s="191"/>
      <c r="Y19" s="79" t="str">
        <f>$Y$17</f>
        <v>Fernseher (rechts)</v>
      </c>
      <c r="Z19" s="80"/>
      <c r="AA19" s="80"/>
      <c r="AB19" s="80"/>
      <c r="AC19" s="80"/>
      <c r="AD19" s="80"/>
      <c r="AE19" s="80"/>
      <c r="AF19" s="80"/>
      <c r="AG19" s="80"/>
      <c r="AH19" s="81"/>
      <c r="AI19" s="191"/>
      <c r="AJ19" s="189" t="str">
        <f>$AA$8 &amp; " "</f>
        <v xml:space="preserve">Jule </v>
      </c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59"/>
      <c r="AY19" s="81" t="s">
        <v>2</v>
      </c>
      <c r="AZ19" s="190"/>
      <c r="BA19" s="79"/>
      <c r="BB19" s="157" t="str">
        <f>" " &amp; $AO$8</f>
        <v xml:space="preserve"> Patrick</v>
      </c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91"/>
      <c r="BR19" s="153">
        <v>2</v>
      </c>
      <c r="BS19" s="154"/>
      <c r="BT19" s="154"/>
      <c r="BU19" s="154"/>
      <c r="BV19" s="154"/>
      <c r="BW19" s="80" t="s">
        <v>2</v>
      </c>
      <c r="BX19" s="80"/>
      <c r="BY19" s="80"/>
      <c r="BZ19" s="154">
        <v>0</v>
      </c>
      <c r="CA19" s="154"/>
      <c r="CB19" s="154"/>
      <c r="CC19" s="154"/>
      <c r="CD19" s="155"/>
      <c r="CE19" s="116"/>
      <c r="CF19" s="16">
        <f t="shared" si="0"/>
        <v>1</v>
      </c>
      <c r="CG19" s="16">
        <f t="shared" si="1"/>
        <v>1</v>
      </c>
      <c r="CH19" s="16">
        <f t="shared" si="2"/>
        <v>0</v>
      </c>
      <c r="CI19" s="16">
        <f t="shared" si="3"/>
        <v>0</v>
      </c>
      <c r="CJ19" s="193"/>
    </row>
    <row r="20" spans="1:88" ht="11.25" customHeight="1" x14ac:dyDescent="0.25">
      <c r="A20" s="18"/>
      <c r="B20" s="115"/>
      <c r="C20" s="145"/>
      <c r="D20" s="146"/>
      <c r="E20" s="146"/>
      <c r="F20" s="147"/>
      <c r="G20" s="192"/>
      <c r="H20" s="79">
        <f t="shared" si="6"/>
        <v>5</v>
      </c>
      <c r="I20" s="80"/>
      <c r="J20" s="80"/>
      <c r="K20" s="81"/>
      <c r="L20" s="191"/>
      <c r="M20" s="79" t="str">
        <f t="shared" si="4"/>
        <v>14.1.</v>
      </c>
      <c r="N20" s="80"/>
      <c r="O20" s="80"/>
      <c r="P20" s="80"/>
      <c r="Q20" s="81"/>
      <c r="R20" s="191"/>
      <c r="S20" s="161">
        <f t="shared" si="5"/>
        <v>0.87083333333333324</v>
      </c>
      <c r="T20" s="80"/>
      <c r="U20" s="80"/>
      <c r="V20" s="80"/>
      <c r="W20" s="81"/>
      <c r="X20" s="191"/>
      <c r="Y20" s="79" t="str">
        <f>$Y$16</f>
        <v>Fernseher (links)</v>
      </c>
      <c r="Z20" s="80"/>
      <c r="AA20" s="80"/>
      <c r="AB20" s="80"/>
      <c r="AC20" s="80"/>
      <c r="AD20" s="80"/>
      <c r="AE20" s="80"/>
      <c r="AF20" s="80"/>
      <c r="AG20" s="80"/>
      <c r="AH20" s="81"/>
      <c r="AI20" s="191"/>
      <c r="AJ20" s="189" t="str">
        <f>$BC$8 &amp; " "</f>
        <v xml:space="preserve">Markus </v>
      </c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59"/>
      <c r="AY20" s="81" t="s">
        <v>2</v>
      </c>
      <c r="AZ20" s="190"/>
      <c r="BA20" s="79"/>
      <c r="BB20" s="157" t="str">
        <f>" " &amp; $BQ$8</f>
        <v xml:space="preserve"> Schmiddi</v>
      </c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91"/>
      <c r="BR20" s="153">
        <v>0</v>
      </c>
      <c r="BS20" s="154"/>
      <c r="BT20" s="154"/>
      <c r="BU20" s="154"/>
      <c r="BV20" s="154"/>
      <c r="BW20" s="80" t="s">
        <v>2</v>
      </c>
      <c r="BX20" s="80"/>
      <c r="BY20" s="80"/>
      <c r="BZ20" s="154">
        <v>0</v>
      </c>
      <c r="CA20" s="154"/>
      <c r="CB20" s="154"/>
      <c r="CC20" s="154"/>
      <c r="CD20" s="155"/>
      <c r="CE20" s="116"/>
      <c r="CF20" s="16">
        <f t="shared" si="0"/>
        <v>1</v>
      </c>
      <c r="CG20" s="16">
        <f t="shared" si="1"/>
        <v>0</v>
      </c>
      <c r="CH20" s="16">
        <f t="shared" si="2"/>
        <v>1</v>
      </c>
      <c r="CI20" s="16">
        <f t="shared" si="3"/>
        <v>0</v>
      </c>
      <c r="CJ20" s="193"/>
    </row>
    <row r="21" spans="1:88" ht="11.25" customHeight="1" x14ac:dyDescent="0.25">
      <c r="A21" s="18"/>
      <c r="B21" s="115"/>
      <c r="C21" s="145"/>
      <c r="D21" s="146"/>
      <c r="E21" s="146"/>
      <c r="F21" s="147"/>
      <c r="G21" s="192"/>
      <c r="H21" s="79">
        <f t="shared" si="6"/>
        <v>6</v>
      </c>
      <c r="I21" s="80"/>
      <c r="J21" s="80"/>
      <c r="K21" s="81"/>
      <c r="L21" s="191"/>
      <c r="M21" s="79" t="str">
        <f t="shared" si="4"/>
        <v>14.1.</v>
      </c>
      <c r="N21" s="80"/>
      <c r="O21" s="80"/>
      <c r="P21" s="80"/>
      <c r="Q21" s="81"/>
      <c r="R21" s="191"/>
      <c r="S21" s="161">
        <f t="shared" si="5"/>
        <v>0.87083333333333324</v>
      </c>
      <c r="T21" s="80"/>
      <c r="U21" s="80"/>
      <c r="V21" s="80"/>
      <c r="W21" s="81"/>
      <c r="X21" s="191"/>
      <c r="Y21" s="79" t="str">
        <f>$Y$17</f>
        <v>Fernseher (rechts)</v>
      </c>
      <c r="Z21" s="80"/>
      <c r="AA21" s="80"/>
      <c r="AB21" s="80"/>
      <c r="AC21" s="80"/>
      <c r="AD21" s="80"/>
      <c r="AE21" s="80"/>
      <c r="AF21" s="80"/>
      <c r="AG21" s="80"/>
      <c r="AH21" s="81"/>
      <c r="AI21" s="191"/>
      <c r="AJ21" s="189" t="str">
        <f>$M$8 &amp; " "</f>
        <v xml:space="preserve">Ratze </v>
      </c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59"/>
      <c r="AY21" s="81" t="s">
        <v>2</v>
      </c>
      <c r="AZ21" s="190"/>
      <c r="BA21" s="79"/>
      <c r="BB21" s="157" t="str">
        <f>" " &amp; $AO$8</f>
        <v xml:space="preserve"> Patrick</v>
      </c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91"/>
      <c r="BR21" s="153">
        <v>1</v>
      </c>
      <c r="BS21" s="154"/>
      <c r="BT21" s="154"/>
      <c r="BU21" s="154"/>
      <c r="BV21" s="154"/>
      <c r="BW21" s="80" t="s">
        <v>2</v>
      </c>
      <c r="BX21" s="80"/>
      <c r="BY21" s="80"/>
      <c r="BZ21" s="154">
        <v>1</v>
      </c>
      <c r="CA21" s="154"/>
      <c r="CB21" s="154"/>
      <c r="CC21" s="154"/>
      <c r="CD21" s="155"/>
      <c r="CE21" s="116"/>
      <c r="CF21" s="16">
        <f t="shared" si="0"/>
        <v>1</v>
      </c>
      <c r="CG21" s="16">
        <f t="shared" si="1"/>
        <v>0</v>
      </c>
      <c r="CH21" s="16">
        <f t="shared" si="2"/>
        <v>1</v>
      </c>
      <c r="CI21" s="16">
        <f t="shared" si="3"/>
        <v>0</v>
      </c>
      <c r="CJ21" s="193"/>
    </row>
    <row r="22" spans="1:88" ht="11.25" customHeight="1" x14ac:dyDescent="0.25">
      <c r="A22" s="18"/>
      <c r="B22" s="115"/>
      <c r="C22" s="145"/>
      <c r="D22" s="146"/>
      <c r="E22" s="146"/>
      <c r="F22" s="147"/>
      <c r="G22" s="192"/>
      <c r="H22" s="79">
        <f t="shared" si="6"/>
        <v>7</v>
      </c>
      <c r="I22" s="80"/>
      <c r="J22" s="80"/>
      <c r="K22" s="81"/>
      <c r="L22" s="191"/>
      <c r="M22" s="79" t="str">
        <f t="shared" si="4"/>
        <v>14.1.</v>
      </c>
      <c r="N22" s="80"/>
      <c r="O22" s="80"/>
      <c r="P22" s="80"/>
      <c r="Q22" s="81"/>
      <c r="R22" s="191"/>
      <c r="S22" s="161">
        <f t="shared" si="5"/>
        <v>0.87916666666666654</v>
      </c>
      <c r="T22" s="80"/>
      <c r="U22" s="80"/>
      <c r="V22" s="80"/>
      <c r="W22" s="81"/>
      <c r="X22" s="191"/>
      <c r="Y22" s="79" t="str">
        <f>$Y$16</f>
        <v>Fernseher (links)</v>
      </c>
      <c r="Z22" s="80"/>
      <c r="AA22" s="80"/>
      <c r="AB22" s="80"/>
      <c r="AC22" s="80"/>
      <c r="AD22" s="80"/>
      <c r="AE22" s="80"/>
      <c r="AF22" s="80"/>
      <c r="AG22" s="80"/>
      <c r="AH22" s="81"/>
      <c r="AI22" s="191"/>
      <c r="AJ22" s="189" t="str">
        <f>$AA$8 &amp; " "</f>
        <v xml:space="preserve">Jule </v>
      </c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59"/>
      <c r="AY22" s="81" t="s">
        <v>2</v>
      </c>
      <c r="AZ22" s="190"/>
      <c r="BA22" s="79"/>
      <c r="BB22" s="157" t="str">
        <f>" " &amp; $BC$8</f>
        <v xml:space="preserve"> Markus</v>
      </c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91"/>
      <c r="BR22" s="153">
        <v>0</v>
      </c>
      <c r="BS22" s="154"/>
      <c r="BT22" s="154"/>
      <c r="BU22" s="154"/>
      <c r="BV22" s="154"/>
      <c r="BW22" s="80" t="s">
        <v>2</v>
      </c>
      <c r="BX22" s="80"/>
      <c r="BY22" s="80"/>
      <c r="BZ22" s="154">
        <v>0</v>
      </c>
      <c r="CA22" s="154"/>
      <c r="CB22" s="154"/>
      <c r="CC22" s="154"/>
      <c r="CD22" s="155"/>
      <c r="CE22" s="116"/>
      <c r="CF22" s="16">
        <f t="shared" si="0"/>
        <v>1</v>
      </c>
      <c r="CG22" s="16">
        <f t="shared" si="1"/>
        <v>0</v>
      </c>
      <c r="CH22" s="16">
        <f t="shared" si="2"/>
        <v>1</v>
      </c>
      <c r="CI22" s="16">
        <f t="shared" si="3"/>
        <v>0</v>
      </c>
      <c r="CJ22" s="193"/>
    </row>
    <row r="23" spans="1:88" ht="11.25" customHeight="1" x14ac:dyDescent="0.25">
      <c r="A23" s="18"/>
      <c r="B23" s="115"/>
      <c r="C23" s="145"/>
      <c r="D23" s="146"/>
      <c r="E23" s="146"/>
      <c r="F23" s="147"/>
      <c r="G23" s="192"/>
      <c r="H23" s="79">
        <f t="shared" si="6"/>
        <v>8</v>
      </c>
      <c r="I23" s="80"/>
      <c r="J23" s="80"/>
      <c r="K23" s="81"/>
      <c r="L23" s="191"/>
      <c r="M23" s="79" t="str">
        <f t="shared" si="4"/>
        <v>14.1.</v>
      </c>
      <c r="N23" s="80"/>
      <c r="O23" s="80"/>
      <c r="P23" s="80"/>
      <c r="Q23" s="81"/>
      <c r="R23" s="191"/>
      <c r="S23" s="161">
        <f t="shared" si="5"/>
        <v>0.87916666666666654</v>
      </c>
      <c r="T23" s="80"/>
      <c r="U23" s="80"/>
      <c r="V23" s="80"/>
      <c r="W23" s="81"/>
      <c r="X23" s="191"/>
      <c r="Y23" s="79" t="str">
        <f>$Y$17</f>
        <v>Fernseher (rechts)</v>
      </c>
      <c r="Z23" s="80"/>
      <c r="AA23" s="80"/>
      <c r="AB23" s="80"/>
      <c r="AC23" s="80"/>
      <c r="AD23" s="80"/>
      <c r="AE23" s="80"/>
      <c r="AF23" s="80"/>
      <c r="AG23" s="80"/>
      <c r="AH23" s="81"/>
      <c r="AI23" s="191"/>
      <c r="AJ23" s="189" t="str">
        <f>$AO$8 &amp; " "</f>
        <v xml:space="preserve">Patrick </v>
      </c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59"/>
      <c r="AY23" s="81" t="s">
        <v>2</v>
      </c>
      <c r="AZ23" s="190"/>
      <c r="BA23" s="79"/>
      <c r="BB23" s="157" t="str">
        <f>" " &amp; $BQ$8</f>
        <v xml:space="preserve"> Schmiddi</v>
      </c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91"/>
      <c r="BR23" s="153">
        <v>0</v>
      </c>
      <c r="BS23" s="154"/>
      <c r="BT23" s="154"/>
      <c r="BU23" s="154"/>
      <c r="BV23" s="154"/>
      <c r="BW23" s="80" t="s">
        <v>2</v>
      </c>
      <c r="BX23" s="80"/>
      <c r="BY23" s="80"/>
      <c r="BZ23" s="154">
        <v>1</v>
      </c>
      <c r="CA23" s="154"/>
      <c r="CB23" s="154"/>
      <c r="CC23" s="154"/>
      <c r="CD23" s="155"/>
      <c r="CE23" s="116"/>
      <c r="CF23" s="16">
        <f t="shared" si="0"/>
        <v>1</v>
      </c>
      <c r="CG23" s="16">
        <f t="shared" si="1"/>
        <v>0</v>
      </c>
      <c r="CH23" s="16">
        <f t="shared" si="2"/>
        <v>0</v>
      </c>
      <c r="CI23" s="16">
        <f t="shared" si="3"/>
        <v>1</v>
      </c>
      <c r="CJ23" s="193"/>
    </row>
    <row r="24" spans="1:88" ht="11.25" customHeight="1" x14ac:dyDescent="0.25">
      <c r="A24" s="18"/>
      <c r="B24" s="115"/>
      <c r="C24" s="145"/>
      <c r="D24" s="146"/>
      <c r="E24" s="146"/>
      <c r="F24" s="147"/>
      <c r="G24" s="192"/>
      <c r="H24" s="79">
        <f t="shared" si="6"/>
        <v>9</v>
      </c>
      <c r="I24" s="80"/>
      <c r="J24" s="80"/>
      <c r="K24" s="81"/>
      <c r="L24" s="191"/>
      <c r="M24" s="79" t="str">
        <f t="shared" si="4"/>
        <v>14.1.</v>
      </c>
      <c r="N24" s="80"/>
      <c r="O24" s="80"/>
      <c r="P24" s="80"/>
      <c r="Q24" s="81"/>
      <c r="R24" s="191"/>
      <c r="S24" s="161">
        <f t="shared" si="5"/>
        <v>0.88749999999999984</v>
      </c>
      <c r="T24" s="80"/>
      <c r="U24" s="80"/>
      <c r="V24" s="80"/>
      <c r="W24" s="81"/>
      <c r="X24" s="191"/>
      <c r="Y24" s="79" t="str">
        <f>$Y$16</f>
        <v>Fernseher (links)</v>
      </c>
      <c r="Z24" s="80"/>
      <c r="AA24" s="80"/>
      <c r="AB24" s="80"/>
      <c r="AC24" s="80"/>
      <c r="AD24" s="80"/>
      <c r="AE24" s="80"/>
      <c r="AF24" s="80"/>
      <c r="AG24" s="80"/>
      <c r="AH24" s="81"/>
      <c r="AI24" s="191"/>
      <c r="AJ24" s="189" t="str">
        <f>$BC$8 &amp; " "</f>
        <v xml:space="preserve">Markus </v>
      </c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59"/>
      <c r="AY24" s="81" t="s">
        <v>2</v>
      </c>
      <c r="AZ24" s="190"/>
      <c r="BA24" s="79"/>
      <c r="BB24" s="157" t="str">
        <f>" " &amp; $M$8</f>
        <v xml:space="preserve"> Ratze</v>
      </c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91"/>
      <c r="BR24" s="153">
        <v>2</v>
      </c>
      <c r="BS24" s="154"/>
      <c r="BT24" s="154"/>
      <c r="BU24" s="154"/>
      <c r="BV24" s="154"/>
      <c r="BW24" s="80" t="s">
        <v>2</v>
      </c>
      <c r="BX24" s="80"/>
      <c r="BY24" s="80"/>
      <c r="BZ24" s="154">
        <v>2</v>
      </c>
      <c r="CA24" s="154"/>
      <c r="CB24" s="154"/>
      <c r="CC24" s="154"/>
      <c r="CD24" s="155"/>
      <c r="CE24" s="116"/>
      <c r="CF24" s="16">
        <f t="shared" si="0"/>
        <v>1</v>
      </c>
      <c r="CG24" s="16">
        <f t="shared" si="1"/>
        <v>0</v>
      </c>
      <c r="CH24" s="16">
        <f t="shared" si="2"/>
        <v>1</v>
      </c>
      <c r="CI24" s="16">
        <f t="shared" si="3"/>
        <v>0</v>
      </c>
      <c r="CJ24" s="193"/>
    </row>
    <row r="25" spans="1:88" ht="11.25" customHeight="1" x14ac:dyDescent="0.25">
      <c r="A25" s="18"/>
      <c r="B25" s="115"/>
      <c r="C25" s="148"/>
      <c r="D25" s="149"/>
      <c r="E25" s="149"/>
      <c r="F25" s="150"/>
      <c r="G25" s="192"/>
      <c r="H25" s="79">
        <f t="shared" si="6"/>
        <v>10</v>
      </c>
      <c r="I25" s="80"/>
      <c r="J25" s="80"/>
      <c r="K25" s="81"/>
      <c r="L25" s="191"/>
      <c r="M25" s="79" t="str">
        <f t="shared" si="4"/>
        <v>14.1.</v>
      </c>
      <c r="N25" s="80"/>
      <c r="O25" s="80"/>
      <c r="P25" s="80"/>
      <c r="Q25" s="81"/>
      <c r="R25" s="191"/>
      <c r="S25" s="161">
        <f t="shared" si="5"/>
        <v>0.88749999999999984</v>
      </c>
      <c r="T25" s="80"/>
      <c r="U25" s="80"/>
      <c r="V25" s="80"/>
      <c r="W25" s="81"/>
      <c r="X25" s="191"/>
      <c r="Y25" s="79" t="str">
        <f>$Y$17</f>
        <v>Fernseher (rechts)</v>
      </c>
      <c r="Z25" s="80"/>
      <c r="AA25" s="80"/>
      <c r="AB25" s="80"/>
      <c r="AC25" s="80"/>
      <c r="AD25" s="80"/>
      <c r="AE25" s="80"/>
      <c r="AF25" s="80"/>
      <c r="AG25" s="80"/>
      <c r="AH25" s="81"/>
      <c r="AI25" s="191"/>
      <c r="AJ25" s="189" t="str">
        <f>$BQ$8 &amp; " "</f>
        <v xml:space="preserve">Schmiddi </v>
      </c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59"/>
      <c r="AY25" s="81" t="s">
        <v>2</v>
      </c>
      <c r="AZ25" s="190"/>
      <c r="BA25" s="79"/>
      <c r="BB25" s="157" t="str">
        <f>" " &amp; $AA$8</f>
        <v xml:space="preserve"> Jule</v>
      </c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91"/>
      <c r="BR25" s="153">
        <v>0</v>
      </c>
      <c r="BS25" s="154"/>
      <c r="BT25" s="154"/>
      <c r="BU25" s="154"/>
      <c r="BV25" s="154"/>
      <c r="BW25" s="80" t="s">
        <v>2</v>
      </c>
      <c r="BX25" s="80"/>
      <c r="BY25" s="80"/>
      <c r="BZ25" s="154">
        <v>2</v>
      </c>
      <c r="CA25" s="154"/>
      <c r="CB25" s="154"/>
      <c r="CC25" s="154"/>
      <c r="CD25" s="155"/>
      <c r="CE25" s="116"/>
      <c r="CF25" s="16">
        <f t="shared" si="0"/>
        <v>1</v>
      </c>
      <c r="CG25" s="16">
        <f t="shared" si="1"/>
        <v>0</v>
      </c>
      <c r="CH25" s="16">
        <f t="shared" si="2"/>
        <v>0</v>
      </c>
      <c r="CI25" s="16">
        <f t="shared" si="3"/>
        <v>1</v>
      </c>
      <c r="CJ25" s="193"/>
    </row>
    <row r="26" spans="1:88" ht="7.5" customHeight="1" x14ac:dyDescent="0.25">
      <c r="A26" s="18"/>
      <c r="B26" s="115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16"/>
      <c r="CF26" s="16"/>
      <c r="CG26" s="16"/>
      <c r="CH26" s="16"/>
      <c r="CI26" s="16"/>
      <c r="CJ26" s="193"/>
    </row>
    <row r="27" spans="1:88" ht="11.25" customHeight="1" x14ac:dyDescent="0.25">
      <c r="A27" s="18"/>
      <c r="B27" s="115"/>
      <c r="C27" s="142" t="s">
        <v>11</v>
      </c>
      <c r="D27" s="143"/>
      <c r="E27" s="143"/>
      <c r="F27" s="144"/>
      <c r="G27" s="192"/>
      <c r="H27" s="79">
        <f>H25+1</f>
        <v>11</v>
      </c>
      <c r="I27" s="80"/>
      <c r="J27" s="80"/>
      <c r="K27" s="81"/>
      <c r="L27" s="191"/>
      <c r="M27" s="79" t="str">
        <f t="shared" ref="M27:M36" si="7">$M$16</f>
        <v>14.1.</v>
      </c>
      <c r="N27" s="80"/>
      <c r="O27" s="80"/>
      <c r="P27" s="80"/>
      <c r="Q27" s="81"/>
      <c r="R27" s="191"/>
      <c r="S27" s="161">
        <f>S24+$C$14</f>
        <v>0.89583333333333315</v>
      </c>
      <c r="T27" s="80"/>
      <c r="U27" s="80"/>
      <c r="V27" s="80"/>
      <c r="W27" s="81"/>
      <c r="X27" s="191"/>
      <c r="Y27" s="79" t="str">
        <f>$Y$17</f>
        <v>Fernseher (rechts)</v>
      </c>
      <c r="Z27" s="80"/>
      <c r="AA27" s="80"/>
      <c r="AB27" s="80"/>
      <c r="AC27" s="80"/>
      <c r="AD27" s="80"/>
      <c r="AE27" s="80"/>
      <c r="AF27" s="80"/>
      <c r="AG27" s="80"/>
      <c r="AH27" s="81"/>
      <c r="AI27" s="191"/>
      <c r="AJ27" s="189" t="str">
        <f>$AA$8 &amp; " "</f>
        <v xml:space="preserve">Jule </v>
      </c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59"/>
      <c r="AY27" s="81" t="s">
        <v>2</v>
      </c>
      <c r="AZ27" s="190"/>
      <c r="BA27" s="79"/>
      <c r="BB27" s="157" t="str">
        <f>" " &amp; $M$8</f>
        <v xml:space="preserve"> Ratze</v>
      </c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91"/>
      <c r="BR27" s="153">
        <v>1</v>
      </c>
      <c r="BS27" s="154"/>
      <c r="BT27" s="154"/>
      <c r="BU27" s="154"/>
      <c r="BV27" s="154"/>
      <c r="BW27" s="80" t="s">
        <v>2</v>
      </c>
      <c r="BX27" s="80"/>
      <c r="BY27" s="80"/>
      <c r="BZ27" s="154">
        <v>0</v>
      </c>
      <c r="CA27" s="154"/>
      <c r="CB27" s="154"/>
      <c r="CC27" s="154"/>
      <c r="CD27" s="155"/>
      <c r="CE27" s="116"/>
      <c r="CF27" s="16">
        <f t="shared" ref="CF27:CF36" si="8">IF(AND(ISNUMBER(BR27),ISNUMBER(BZ27)),1,0)</f>
        <v>1</v>
      </c>
      <c r="CG27" s="16">
        <f t="shared" ref="CG27:CG36" si="9">IF(OR(ISBLANK(BR27),ISBLANK(BZ27)),0,IF(BR27&gt;BZ27,1,0))</f>
        <v>1</v>
      </c>
      <c r="CH27" s="16">
        <f t="shared" ref="CH27:CH36" si="10">IF(OR(ISBLANK(BR27),ISBLANK(BZ27)),0,IF(BR27=BZ27,1,0))</f>
        <v>0</v>
      </c>
      <c r="CI27" s="16">
        <f t="shared" ref="CI27:CI36" si="11">IF(OR(ISBLANK(BR27),ISBLANK(BZ27)),0,IF(BR27&lt;BZ27,1,0))</f>
        <v>0</v>
      </c>
      <c r="CJ27" s="193"/>
    </row>
    <row r="28" spans="1:88" ht="11.25" customHeight="1" x14ac:dyDescent="0.25">
      <c r="A28" s="18"/>
      <c r="B28" s="115"/>
      <c r="C28" s="145"/>
      <c r="D28" s="146"/>
      <c r="E28" s="146"/>
      <c r="F28" s="147"/>
      <c r="G28" s="192"/>
      <c r="H28" s="79">
        <f>H27+1</f>
        <v>12</v>
      </c>
      <c r="I28" s="80"/>
      <c r="J28" s="80"/>
      <c r="K28" s="81"/>
      <c r="L28" s="191"/>
      <c r="M28" s="79" t="str">
        <f t="shared" si="7"/>
        <v>14.1.</v>
      </c>
      <c r="N28" s="80"/>
      <c r="O28" s="80"/>
      <c r="P28" s="80"/>
      <c r="Q28" s="81"/>
      <c r="R28" s="191"/>
      <c r="S28" s="161">
        <f>S25+$C$14</f>
        <v>0.89583333333333315</v>
      </c>
      <c r="T28" s="80"/>
      <c r="U28" s="80"/>
      <c r="V28" s="80"/>
      <c r="W28" s="81"/>
      <c r="X28" s="191"/>
      <c r="Y28" s="79" t="str">
        <f>$Y$16</f>
        <v>Fernseher (links)</v>
      </c>
      <c r="Z28" s="80"/>
      <c r="AA28" s="80"/>
      <c r="AB28" s="80"/>
      <c r="AC28" s="80"/>
      <c r="AD28" s="80"/>
      <c r="AE28" s="80"/>
      <c r="AF28" s="80"/>
      <c r="AG28" s="80"/>
      <c r="AH28" s="81"/>
      <c r="AI28" s="191"/>
      <c r="AJ28" s="189" t="str">
        <f>$BC$8 &amp; " "</f>
        <v xml:space="preserve">Markus </v>
      </c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59"/>
      <c r="AY28" s="81" t="s">
        <v>2</v>
      </c>
      <c r="AZ28" s="190"/>
      <c r="BA28" s="79"/>
      <c r="BB28" s="157" t="str">
        <f>" " &amp; $AO$8</f>
        <v xml:space="preserve"> Patrick</v>
      </c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91"/>
      <c r="BR28" s="153">
        <v>0</v>
      </c>
      <c r="BS28" s="154"/>
      <c r="BT28" s="154"/>
      <c r="BU28" s="154"/>
      <c r="BV28" s="154"/>
      <c r="BW28" s="80" t="s">
        <v>2</v>
      </c>
      <c r="BX28" s="80"/>
      <c r="BY28" s="80"/>
      <c r="BZ28" s="154">
        <v>0</v>
      </c>
      <c r="CA28" s="154"/>
      <c r="CB28" s="154"/>
      <c r="CC28" s="154"/>
      <c r="CD28" s="155"/>
      <c r="CE28" s="116"/>
      <c r="CF28" s="16">
        <f t="shared" si="8"/>
        <v>1</v>
      </c>
      <c r="CG28" s="16">
        <f t="shared" si="9"/>
        <v>0</v>
      </c>
      <c r="CH28" s="16">
        <f t="shared" si="10"/>
        <v>1</v>
      </c>
      <c r="CI28" s="16">
        <f t="shared" si="11"/>
        <v>0</v>
      </c>
      <c r="CJ28" s="193"/>
    </row>
    <row r="29" spans="1:88" ht="11.25" customHeight="1" x14ac:dyDescent="0.25">
      <c r="A29" s="18"/>
      <c r="B29" s="115"/>
      <c r="C29" s="145"/>
      <c r="D29" s="146"/>
      <c r="E29" s="146"/>
      <c r="F29" s="147"/>
      <c r="G29" s="192"/>
      <c r="H29" s="79">
        <f t="shared" ref="H29:H36" si="12">H28+1</f>
        <v>13</v>
      </c>
      <c r="I29" s="80"/>
      <c r="J29" s="80"/>
      <c r="K29" s="81"/>
      <c r="L29" s="191"/>
      <c r="M29" s="79" t="str">
        <f t="shared" si="7"/>
        <v>14.1.</v>
      </c>
      <c r="N29" s="80"/>
      <c r="O29" s="80"/>
      <c r="P29" s="80"/>
      <c r="Q29" s="81"/>
      <c r="R29" s="191"/>
      <c r="S29" s="161">
        <f t="shared" ref="S29:S36" si="13">S27+$C$14</f>
        <v>0.90416666666666645</v>
      </c>
      <c r="T29" s="80"/>
      <c r="U29" s="80"/>
      <c r="V29" s="80"/>
      <c r="W29" s="81"/>
      <c r="X29" s="191"/>
      <c r="Y29" s="79" t="str">
        <f>$Y$17</f>
        <v>Fernseher (rechts)</v>
      </c>
      <c r="Z29" s="80"/>
      <c r="AA29" s="80"/>
      <c r="AB29" s="80"/>
      <c r="AC29" s="80"/>
      <c r="AD29" s="80"/>
      <c r="AE29" s="80"/>
      <c r="AF29" s="80"/>
      <c r="AG29" s="80"/>
      <c r="AH29" s="81"/>
      <c r="AI29" s="191"/>
      <c r="AJ29" s="189" t="str">
        <f>$M$8 &amp; " "</f>
        <v xml:space="preserve">Ratze </v>
      </c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59"/>
      <c r="AY29" s="81" t="s">
        <v>2</v>
      </c>
      <c r="AZ29" s="190"/>
      <c r="BA29" s="79"/>
      <c r="BB29" s="157" t="str">
        <f>" " &amp; $BQ$8</f>
        <v xml:space="preserve"> Schmiddi</v>
      </c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91"/>
      <c r="BR29" s="153">
        <v>2</v>
      </c>
      <c r="BS29" s="154"/>
      <c r="BT29" s="154"/>
      <c r="BU29" s="154"/>
      <c r="BV29" s="154"/>
      <c r="BW29" s="80" t="s">
        <v>2</v>
      </c>
      <c r="BX29" s="80"/>
      <c r="BY29" s="80"/>
      <c r="BZ29" s="154">
        <v>0</v>
      </c>
      <c r="CA29" s="154"/>
      <c r="CB29" s="154"/>
      <c r="CC29" s="154"/>
      <c r="CD29" s="155"/>
      <c r="CE29" s="116"/>
      <c r="CF29" s="16">
        <f t="shared" si="8"/>
        <v>1</v>
      </c>
      <c r="CG29" s="16">
        <f t="shared" si="9"/>
        <v>1</v>
      </c>
      <c r="CH29" s="16">
        <f t="shared" si="10"/>
        <v>0</v>
      </c>
      <c r="CI29" s="16">
        <f t="shared" si="11"/>
        <v>0</v>
      </c>
      <c r="CJ29" s="193"/>
    </row>
    <row r="30" spans="1:88" ht="11.25" customHeight="1" x14ac:dyDescent="0.25">
      <c r="A30" s="18"/>
      <c r="B30" s="115"/>
      <c r="C30" s="145"/>
      <c r="D30" s="146"/>
      <c r="E30" s="146"/>
      <c r="F30" s="147"/>
      <c r="G30" s="192"/>
      <c r="H30" s="79">
        <f t="shared" si="12"/>
        <v>14</v>
      </c>
      <c r="I30" s="80"/>
      <c r="J30" s="80"/>
      <c r="K30" s="81"/>
      <c r="L30" s="191"/>
      <c r="M30" s="79" t="str">
        <f t="shared" si="7"/>
        <v>14.1.</v>
      </c>
      <c r="N30" s="80"/>
      <c r="O30" s="80"/>
      <c r="P30" s="80"/>
      <c r="Q30" s="81"/>
      <c r="R30" s="191"/>
      <c r="S30" s="161">
        <f t="shared" si="13"/>
        <v>0.90416666666666645</v>
      </c>
      <c r="T30" s="80"/>
      <c r="U30" s="80"/>
      <c r="V30" s="80"/>
      <c r="W30" s="81"/>
      <c r="X30" s="191"/>
      <c r="Y30" s="79" t="str">
        <f>$Y$16</f>
        <v>Fernseher (links)</v>
      </c>
      <c r="Z30" s="80"/>
      <c r="AA30" s="80"/>
      <c r="AB30" s="80"/>
      <c r="AC30" s="80"/>
      <c r="AD30" s="80"/>
      <c r="AE30" s="80"/>
      <c r="AF30" s="80"/>
      <c r="AG30" s="80"/>
      <c r="AH30" s="81"/>
      <c r="AI30" s="191"/>
      <c r="AJ30" s="189" t="str">
        <f>$AO$8 &amp; " "</f>
        <v xml:space="preserve">Patrick </v>
      </c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59"/>
      <c r="AY30" s="81" t="s">
        <v>2</v>
      </c>
      <c r="AZ30" s="190"/>
      <c r="BA30" s="79"/>
      <c r="BB30" s="157" t="str">
        <f>" " &amp; $AA$8</f>
        <v xml:space="preserve"> Jule</v>
      </c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91"/>
      <c r="BR30" s="153">
        <v>1</v>
      </c>
      <c r="BS30" s="154"/>
      <c r="BT30" s="154"/>
      <c r="BU30" s="154"/>
      <c r="BV30" s="154"/>
      <c r="BW30" s="80" t="s">
        <v>2</v>
      </c>
      <c r="BX30" s="80"/>
      <c r="BY30" s="80"/>
      <c r="BZ30" s="154">
        <v>3</v>
      </c>
      <c r="CA30" s="154"/>
      <c r="CB30" s="154"/>
      <c r="CC30" s="154"/>
      <c r="CD30" s="155"/>
      <c r="CE30" s="116"/>
      <c r="CF30" s="16">
        <f t="shared" si="8"/>
        <v>1</v>
      </c>
      <c r="CG30" s="16">
        <f t="shared" si="9"/>
        <v>0</v>
      </c>
      <c r="CH30" s="16">
        <f t="shared" si="10"/>
        <v>0</v>
      </c>
      <c r="CI30" s="16">
        <f t="shared" si="11"/>
        <v>1</v>
      </c>
      <c r="CJ30" s="193"/>
    </row>
    <row r="31" spans="1:88" ht="11.25" customHeight="1" x14ac:dyDescent="0.25">
      <c r="A31" s="18"/>
      <c r="B31" s="115"/>
      <c r="C31" s="145"/>
      <c r="D31" s="146"/>
      <c r="E31" s="146"/>
      <c r="F31" s="147"/>
      <c r="G31" s="192"/>
      <c r="H31" s="79">
        <f t="shared" si="12"/>
        <v>15</v>
      </c>
      <c r="I31" s="80"/>
      <c r="J31" s="80"/>
      <c r="K31" s="81"/>
      <c r="L31" s="191"/>
      <c r="M31" s="79" t="str">
        <f t="shared" si="7"/>
        <v>14.1.</v>
      </c>
      <c r="N31" s="80"/>
      <c r="O31" s="80"/>
      <c r="P31" s="80"/>
      <c r="Q31" s="81"/>
      <c r="R31" s="191"/>
      <c r="S31" s="161">
        <f t="shared" si="13"/>
        <v>0.91249999999999976</v>
      </c>
      <c r="T31" s="80"/>
      <c r="U31" s="80"/>
      <c r="V31" s="80"/>
      <c r="W31" s="81"/>
      <c r="X31" s="191"/>
      <c r="Y31" s="79" t="str">
        <f>$Y$17</f>
        <v>Fernseher (rechts)</v>
      </c>
      <c r="Z31" s="80"/>
      <c r="AA31" s="80"/>
      <c r="AB31" s="80"/>
      <c r="AC31" s="80"/>
      <c r="AD31" s="80"/>
      <c r="AE31" s="80"/>
      <c r="AF31" s="80"/>
      <c r="AG31" s="80"/>
      <c r="AH31" s="81"/>
      <c r="AI31" s="191"/>
      <c r="AJ31" s="189" t="str">
        <f>$BQ$8 &amp; " "</f>
        <v xml:space="preserve">Schmiddi </v>
      </c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59"/>
      <c r="AY31" s="81" t="s">
        <v>2</v>
      </c>
      <c r="AZ31" s="190"/>
      <c r="BA31" s="79"/>
      <c r="BB31" s="157" t="str">
        <f>" " &amp; $BC$8</f>
        <v xml:space="preserve"> Markus</v>
      </c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91"/>
      <c r="BR31" s="153">
        <v>1</v>
      </c>
      <c r="BS31" s="154"/>
      <c r="BT31" s="154"/>
      <c r="BU31" s="154"/>
      <c r="BV31" s="154"/>
      <c r="BW31" s="80" t="s">
        <v>2</v>
      </c>
      <c r="BX31" s="80"/>
      <c r="BY31" s="80"/>
      <c r="BZ31" s="154">
        <v>1</v>
      </c>
      <c r="CA31" s="154"/>
      <c r="CB31" s="154"/>
      <c r="CC31" s="154"/>
      <c r="CD31" s="155"/>
      <c r="CE31" s="116"/>
      <c r="CF31" s="16">
        <f t="shared" si="8"/>
        <v>1</v>
      </c>
      <c r="CG31" s="16">
        <f t="shared" si="9"/>
        <v>0</v>
      </c>
      <c r="CH31" s="16">
        <f t="shared" si="10"/>
        <v>1</v>
      </c>
      <c r="CI31" s="16">
        <f t="shared" si="11"/>
        <v>0</v>
      </c>
      <c r="CJ31" s="193"/>
    </row>
    <row r="32" spans="1:88" ht="11.25" customHeight="1" x14ac:dyDescent="0.25">
      <c r="A32" s="18"/>
      <c r="B32" s="115"/>
      <c r="C32" s="145"/>
      <c r="D32" s="146"/>
      <c r="E32" s="146"/>
      <c r="F32" s="147"/>
      <c r="G32" s="192"/>
      <c r="H32" s="79">
        <f t="shared" si="12"/>
        <v>16</v>
      </c>
      <c r="I32" s="80"/>
      <c r="J32" s="80"/>
      <c r="K32" s="81"/>
      <c r="L32" s="191"/>
      <c r="M32" s="79" t="str">
        <f t="shared" si="7"/>
        <v>14.1.</v>
      </c>
      <c r="N32" s="80"/>
      <c r="O32" s="80"/>
      <c r="P32" s="80"/>
      <c r="Q32" s="81"/>
      <c r="R32" s="191"/>
      <c r="S32" s="161">
        <f t="shared" si="13"/>
        <v>0.91249999999999976</v>
      </c>
      <c r="T32" s="80"/>
      <c r="U32" s="80"/>
      <c r="V32" s="80"/>
      <c r="W32" s="81"/>
      <c r="X32" s="191"/>
      <c r="Y32" s="79" t="str">
        <f>$Y$16</f>
        <v>Fernseher (links)</v>
      </c>
      <c r="Z32" s="80"/>
      <c r="AA32" s="80"/>
      <c r="AB32" s="80"/>
      <c r="AC32" s="80"/>
      <c r="AD32" s="80"/>
      <c r="AE32" s="80"/>
      <c r="AF32" s="80"/>
      <c r="AG32" s="80"/>
      <c r="AH32" s="81"/>
      <c r="AI32" s="191"/>
      <c r="AJ32" s="189" t="str">
        <f>$AO$8 &amp; " "</f>
        <v xml:space="preserve">Patrick </v>
      </c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59"/>
      <c r="AY32" s="81" t="s">
        <v>2</v>
      </c>
      <c r="AZ32" s="190"/>
      <c r="BA32" s="79"/>
      <c r="BB32" s="157" t="str">
        <f>" " &amp; $M$8</f>
        <v xml:space="preserve"> Ratze</v>
      </c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91"/>
      <c r="BR32" s="153">
        <v>0</v>
      </c>
      <c r="BS32" s="154"/>
      <c r="BT32" s="154"/>
      <c r="BU32" s="154"/>
      <c r="BV32" s="154"/>
      <c r="BW32" s="80" t="s">
        <v>2</v>
      </c>
      <c r="BX32" s="80"/>
      <c r="BY32" s="80"/>
      <c r="BZ32" s="154">
        <v>0</v>
      </c>
      <c r="CA32" s="154"/>
      <c r="CB32" s="154"/>
      <c r="CC32" s="154"/>
      <c r="CD32" s="155"/>
      <c r="CE32" s="116"/>
      <c r="CF32" s="16">
        <f t="shared" si="8"/>
        <v>1</v>
      </c>
      <c r="CG32" s="16">
        <f t="shared" si="9"/>
        <v>0</v>
      </c>
      <c r="CH32" s="16">
        <f t="shared" si="10"/>
        <v>1</v>
      </c>
      <c r="CI32" s="16">
        <f t="shared" si="11"/>
        <v>0</v>
      </c>
      <c r="CJ32" s="193"/>
    </row>
    <row r="33" spans="1:88" ht="11.25" customHeight="1" x14ac:dyDescent="0.25">
      <c r="A33" s="18"/>
      <c r="B33" s="115"/>
      <c r="C33" s="145"/>
      <c r="D33" s="146"/>
      <c r="E33" s="146"/>
      <c r="F33" s="147"/>
      <c r="G33" s="192"/>
      <c r="H33" s="79">
        <f t="shared" si="12"/>
        <v>17</v>
      </c>
      <c r="I33" s="80"/>
      <c r="J33" s="80"/>
      <c r="K33" s="81"/>
      <c r="L33" s="191"/>
      <c r="M33" s="79" t="str">
        <f t="shared" si="7"/>
        <v>14.1.</v>
      </c>
      <c r="N33" s="80"/>
      <c r="O33" s="80"/>
      <c r="P33" s="80"/>
      <c r="Q33" s="81"/>
      <c r="R33" s="191"/>
      <c r="S33" s="161">
        <f t="shared" si="13"/>
        <v>0.92083333333333306</v>
      </c>
      <c r="T33" s="80"/>
      <c r="U33" s="80"/>
      <c r="V33" s="80"/>
      <c r="W33" s="81"/>
      <c r="X33" s="191"/>
      <c r="Y33" s="79" t="str">
        <f>$Y$17</f>
        <v>Fernseher (rechts)</v>
      </c>
      <c r="Z33" s="80"/>
      <c r="AA33" s="80"/>
      <c r="AB33" s="80"/>
      <c r="AC33" s="80"/>
      <c r="AD33" s="80"/>
      <c r="AE33" s="80"/>
      <c r="AF33" s="80"/>
      <c r="AG33" s="80"/>
      <c r="AH33" s="81"/>
      <c r="AI33" s="191"/>
      <c r="AJ33" s="189" t="str">
        <f>$BC$8 &amp; " "</f>
        <v xml:space="preserve">Markus </v>
      </c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59"/>
      <c r="AY33" s="81" t="s">
        <v>2</v>
      </c>
      <c r="AZ33" s="190"/>
      <c r="BA33" s="79"/>
      <c r="BB33" s="157" t="str">
        <f>" " &amp; $AA$8</f>
        <v xml:space="preserve"> Jule</v>
      </c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91"/>
      <c r="BR33" s="153">
        <v>1</v>
      </c>
      <c r="BS33" s="154"/>
      <c r="BT33" s="154"/>
      <c r="BU33" s="154"/>
      <c r="BV33" s="154"/>
      <c r="BW33" s="80" t="s">
        <v>2</v>
      </c>
      <c r="BX33" s="80"/>
      <c r="BY33" s="80"/>
      <c r="BZ33" s="154">
        <v>0</v>
      </c>
      <c r="CA33" s="154"/>
      <c r="CB33" s="154"/>
      <c r="CC33" s="154"/>
      <c r="CD33" s="155"/>
      <c r="CE33" s="116"/>
      <c r="CF33" s="16">
        <f t="shared" si="8"/>
        <v>1</v>
      </c>
      <c r="CG33" s="16">
        <f t="shared" si="9"/>
        <v>1</v>
      </c>
      <c r="CH33" s="16">
        <f t="shared" si="10"/>
        <v>0</v>
      </c>
      <c r="CI33" s="16">
        <f t="shared" si="11"/>
        <v>0</v>
      </c>
      <c r="CJ33" s="193"/>
    </row>
    <row r="34" spans="1:88" ht="11.25" customHeight="1" x14ac:dyDescent="0.25">
      <c r="A34" s="18"/>
      <c r="B34" s="115"/>
      <c r="C34" s="145"/>
      <c r="D34" s="146"/>
      <c r="E34" s="146"/>
      <c r="F34" s="147"/>
      <c r="G34" s="192"/>
      <c r="H34" s="79">
        <f t="shared" si="12"/>
        <v>18</v>
      </c>
      <c r="I34" s="80"/>
      <c r="J34" s="80"/>
      <c r="K34" s="81"/>
      <c r="L34" s="191"/>
      <c r="M34" s="79" t="str">
        <f t="shared" si="7"/>
        <v>14.1.</v>
      </c>
      <c r="N34" s="80"/>
      <c r="O34" s="80"/>
      <c r="P34" s="80"/>
      <c r="Q34" s="81"/>
      <c r="R34" s="191"/>
      <c r="S34" s="161">
        <f t="shared" si="13"/>
        <v>0.92083333333333306</v>
      </c>
      <c r="T34" s="80"/>
      <c r="U34" s="80"/>
      <c r="V34" s="80"/>
      <c r="W34" s="81"/>
      <c r="X34" s="191"/>
      <c r="Y34" s="79" t="str">
        <f>$Y$16</f>
        <v>Fernseher (links)</v>
      </c>
      <c r="Z34" s="80"/>
      <c r="AA34" s="80"/>
      <c r="AB34" s="80"/>
      <c r="AC34" s="80"/>
      <c r="AD34" s="80"/>
      <c r="AE34" s="80"/>
      <c r="AF34" s="80"/>
      <c r="AG34" s="80"/>
      <c r="AH34" s="81"/>
      <c r="AI34" s="191"/>
      <c r="AJ34" s="189" t="str">
        <f>$BQ$8 &amp; " "</f>
        <v xml:space="preserve">Schmiddi </v>
      </c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59"/>
      <c r="AY34" s="81" t="s">
        <v>2</v>
      </c>
      <c r="AZ34" s="190"/>
      <c r="BA34" s="79"/>
      <c r="BB34" s="157" t="str">
        <f>" " &amp; $AO$8</f>
        <v xml:space="preserve"> Patrick</v>
      </c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91"/>
      <c r="BR34" s="153">
        <v>0</v>
      </c>
      <c r="BS34" s="154"/>
      <c r="BT34" s="154"/>
      <c r="BU34" s="154"/>
      <c r="BV34" s="154"/>
      <c r="BW34" s="80" t="s">
        <v>2</v>
      </c>
      <c r="BX34" s="80"/>
      <c r="BY34" s="80"/>
      <c r="BZ34" s="154">
        <v>3</v>
      </c>
      <c r="CA34" s="154"/>
      <c r="CB34" s="154"/>
      <c r="CC34" s="154"/>
      <c r="CD34" s="155"/>
      <c r="CE34" s="116"/>
      <c r="CF34" s="16">
        <f t="shared" si="8"/>
        <v>1</v>
      </c>
      <c r="CG34" s="16">
        <f t="shared" si="9"/>
        <v>0</v>
      </c>
      <c r="CH34" s="16">
        <f t="shared" si="10"/>
        <v>0</v>
      </c>
      <c r="CI34" s="16">
        <f t="shared" si="11"/>
        <v>1</v>
      </c>
      <c r="CJ34" s="193"/>
    </row>
    <row r="35" spans="1:88" ht="11.25" customHeight="1" x14ac:dyDescent="0.25">
      <c r="A35" s="18"/>
      <c r="B35" s="115"/>
      <c r="C35" s="145"/>
      <c r="D35" s="146"/>
      <c r="E35" s="146"/>
      <c r="F35" s="147"/>
      <c r="G35" s="192"/>
      <c r="H35" s="79">
        <f t="shared" si="12"/>
        <v>19</v>
      </c>
      <c r="I35" s="80"/>
      <c r="J35" s="80"/>
      <c r="K35" s="81"/>
      <c r="L35" s="191"/>
      <c r="M35" s="79" t="str">
        <f t="shared" si="7"/>
        <v>14.1.</v>
      </c>
      <c r="N35" s="80"/>
      <c r="O35" s="80"/>
      <c r="P35" s="80"/>
      <c r="Q35" s="81"/>
      <c r="R35" s="191"/>
      <c r="S35" s="161">
        <f t="shared" si="13"/>
        <v>0.92916666666666636</v>
      </c>
      <c r="T35" s="80"/>
      <c r="U35" s="80"/>
      <c r="V35" s="80"/>
      <c r="W35" s="81"/>
      <c r="X35" s="191"/>
      <c r="Y35" s="79" t="str">
        <f>$Y$17</f>
        <v>Fernseher (rechts)</v>
      </c>
      <c r="Z35" s="80"/>
      <c r="AA35" s="80"/>
      <c r="AB35" s="80"/>
      <c r="AC35" s="80"/>
      <c r="AD35" s="80"/>
      <c r="AE35" s="80"/>
      <c r="AF35" s="80"/>
      <c r="AG35" s="80"/>
      <c r="AH35" s="81"/>
      <c r="AI35" s="191"/>
      <c r="AJ35" s="189" t="str">
        <f>$M$8 &amp; " "</f>
        <v xml:space="preserve">Ratze </v>
      </c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59"/>
      <c r="AY35" s="81" t="s">
        <v>2</v>
      </c>
      <c r="AZ35" s="190"/>
      <c r="BA35" s="79"/>
      <c r="BB35" s="157" t="str">
        <f>" " &amp; $BC$8</f>
        <v xml:space="preserve"> Markus</v>
      </c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91"/>
      <c r="BR35" s="153">
        <v>0</v>
      </c>
      <c r="BS35" s="154"/>
      <c r="BT35" s="154"/>
      <c r="BU35" s="154"/>
      <c r="BV35" s="154"/>
      <c r="BW35" s="80" t="s">
        <v>2</v>
      </c>
      <c r="BX35" s="80"/>
      <c r="BY35" s="80"/>
      <c r="BZ35" s="154">
        <v>0</v>
      </c>
      <c r="CA35" s="154"/>
      <c r="CB35" s="154"/>
      <c r="CC35" s="154"/>
      <c r="CD35" s="155"/>
      <c r="CE35" s="116"/>
      <c r="CF35" s="16">
        <f t="shared" si="8"/>
        <v>1</v>
      </c>
      <c r="CG35" s="16">
        <f t="shared" si="9"/>
        <v>0</v>
      </c>
      <c r="CH35" s="16">
        <f t="shared" si="10"/>
        <v>1</v>
      </c>
      <c r="CI35" s="16">
        <f t="shared" si="11"/>
        <v>0</v>
      </c>
      <c r="CJ35" s="193"/>
    </row>
    <row r="36" spans="1:88" ht="11.25" customHeight="1" x14ac:dyDescent="0.25">
      <c r="A36" s="18"/>
      <c r="B36" s="115"/>
      <c r="C36" s="148"/>
      <c r="D36" s="149"/>
      <c r="E36" s="149"/>
      <c r="F36" s="150"/>
      <c r="G36" s="192"/>
      <c r="H36" s="79">
        <f t="shared" si="12"/>
        <v>20</v>
      </c>
      <c r="I36" s="80"/>
      <c r="J36" s="80"/>
      <c r="K36" s="81"/>
      <c r="L36" s="191"/>
      <c r="M36" s="79" t="str">
        <f t="shared" si="7"/>
        <v>14.1.</v>
      </c>
      <c r="N36" s="80"/>
      <c r="O36" s="80"/>
      <c r="P36" s="80"/>
      <c r="Q36" s="81"/>
      <c r="R36" s="191"/>
      <c r="S36" s="161">
        <f t="shared" si="13"/>
        <v>0.92916666666666636</v>
      </c>
      <c r="T36" s="80"/>
      <c r="U36" s="80"/>
      <c r="V36" s="80"/>
      <c r="W36" s="81"/>
      <c r="X36" s="191"/>
      <c r="Y36" s="79" t="str">
        <f>$Y$16</f>
        <v>Fernseher (links)</v>
      </c>
      <c r="Z36" s="80"/>
      <c r="AA36" s="80"/>
      <c r="AB36" s="80"/>
      <c r="AC36" s="80"/>
      <c r="AD36" s="80"/>
      <c r="AE36" s="80"/>
      <c r="AF36" s="80"/>
      <c r="AG36" s="80"/>
      <c r="AH36" s="81"/>
      <c r="AI36" s="191"/>
      <c r="AJ36" s="189" t="str">
        <f>$AA$8 &amp; " "</f>
        <v xml:space="preserve">Jule </v>
      </c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59"/>
      <c r="AY36" s="81" t="s">
        <v>2</v>
      </c>
      <c r="AZ36" s="190"/>
      <c r="BA36" s="79"/>
      <c r="BB36" s="157" t="str">
        <f>" " &amp; $BQ$8</f>
        <v xml:space="preserve"> Schmiddi</v>
      </c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91"/>
      <c r="BR36" s="153">
        <v>4</v>
      </c>
      <c r="BS36" s="154"/>
      <c r="BT36" s="154"/>
      <c r="BU36" s="154"/>
      <c r="BV36" s="154"/>
      <c r="BW36" s="80" t="s">
        <v>2</v>
      </c>
      <c r="BX36" s="80"/>
      <c r="BY36" s="80"/>
      <c r="BZ36" s="154">
        <v>1</v>
      </c>
      <c r="CA36" s="154"/>
      <c r="CB36" s="154"/>
      <c r="CC36" s="154"/>
      <c r="CD36" s="155"/>
      <c r="CE36" s="116"/>
      <c r="CF36" s="16">
        <f t="shared" si="8"/>
        <v>1</v>
      </c>
      <c r="CG36" s="16">
        <f t="shared" si="9"/>
        <v>1</v>
      </c>
      <c r="CH36" s="16">
        <f t="shared" si="10"/>
        <v>0</v>
      </c>
      <c r="CI36" s="16">
        <f t="shared" si="11"/>
        <v>0</v>
      </c>
      <c r="CJ36" s="193"/>
    </row>
    <row r="37" spans="1:88" ht="7.5" customHeight="1" x14ac:dyDescent="0.25">
      <c r="A37" s="18"/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9"/>
      <c r="CF37" s="16"/>
      <c r="CG37" s="16"/>
      <c r="CH37" s="16"/>
      <c r="CI37" s="16"/>
      <c r="CJ37" s="193"/>
    </row>
    <row r="38" spans="1:88" ht="11.25" customHeight="1" x14ac:dyDescent="0.25">
      <c r="A38" s="18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16"/>
      <c r="CG38" s="16"/>
      <c r="CH38" s="16"/>
      <c r="CI38" s="16"/>
      <c r="CJ38" s="193"/>
    </row>
    <row r="39" spans="1:88" ht="7.5" customHeight="1" x14ac:dyDescent="0.25">
      <c r="A39" s="18"/>
      <c r="B39" s="11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4"/>
      <c r="CF39" s="16"/>
      <c r="CG39" s="16"/>
      <c r="CH39" s="16"/>
      <c r="CI39" s="16"/>
      <c r="CJ39" s="193"/>
    </row>
    <row r="40" spans="1:88" s="2" customFormat="1" ht="15" customHeight="1" x14ac:dyDescent="0.25">
      <c r="A40" s="18"/>
      <c r="B40" s="115"/>
      <c r="C40" s="86" t="s">
        <v>12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8"/>
      <c r="CE40" s="116"/>
      <c r="CF40" s="4"/>
      <c r="CG40" s="4"/>
      <c r="CH40" s="4"/>
      <c r="CI40" s="4"/>
      <c r="CJ40" s="193"/>
    </row>
    <row r="41" spans="1:88" ht="7.5" customHeight="1" x14ac:dyDescent="0.25">
      <c r="A41" s="18"/>
      <c r="B41" s="115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6"/>
      <c r="CF41" s="16"/>
      <c r="CG41" s="16"/>
      <c r="CH41" s="16"/>
      <c r="CI41" s="16"/>
      <c r="CJ41" s="193"/>
    </row>
    <row r="42" spans="1:88" s="3" customFormat="1" ht="11.25" customHeight="1" x14ac:dyDescent="0.25">
      <c r="A42" s="18"/>
      <c r="B42" s="115"/>
      <c r="C42" s="131"/>
      <c r="D42" s="124"/>
      <c r="E42" s="124"/>
      <c r="F42" s="124"/>
      <c r="G42" s="124"/>
      <c r="H42" s="124"/>
      <c r="I42" s="124"/>
      <c r="J42" s="124"/>
      <c r="K42" s="124"/>
      <c r="L42" s="186"/>
      <c r="M42" s="131" t="str">
        <f>$M$8</f>
        <v>Ratze</v>
      </c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31" t="str">
        <f>$AA$8</f>
        <v>Jule</v>
      </c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31" t="str">
        <f>$AO$8</f>
        <v>Patrick</v>
      </c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31" t="str">
        <f>$BC$8</f>
        <v>Markus</v>
      </c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18" t="str">
        <f>$BQ$8</f>
        <v>Schmiddi</v>
      </c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87"/>
      <c r="CE42" s="116"/>
      <c r="CF42" s="5"/>
      <c r="CG42" s="5"/>
      <c r="CH42" s="5"/>
      <c r="CI42" s="5"/>
      <c r="CJ42" s="193"/>
    </row>
    <row r="43" spans="1:88" ht="11.25" customHeight="1" x14ac:dyDescent="0.25">
      <c r="A43" s="18"/>
      <c r="B43" s="115"/>
      <c r="C43" s="101" t="str">
        <f>" " &amp; $M$8</f>
        <v xml:space="preserve"> Ratze</v>
      </c>
      <c r="D43" s="102"/>
      <c r="E43" s="102"/>
      <c r="F43" s="102"/>
      <c r="G43" s="102"/>
      <c r="H43" s="102"/>
      <c r="I43" s="102"/>
      <c r="J43" s="102"/>
      <c r="K43" s="102"/>
      <c r="L43" s="102"/>
      <c r="M43" s="73" t="s">
        <v>13</v>
      </c>
      <c r="N43" s="74"/>
      <c r="O43" s="74"/>
      <c r="P43" s="74"/>
      <c r="Q43" s="74"/>
      <c r="R43" s="74" t="s">
        <v>2</v>
      </c>
      <c r="S43" s="74"/>
      <c r="T43" s="74"/>
      <c r="U43" s="74"/>
      <c r="V43" s="74"/>
      <c r="W43" s="74"/>
      <c r="X43" s="74"/>
      <c r="Y43" s="74"/>
      <c r="Z43" s="75"/>
      <c r="AA43" s="165">
        <f>IF(ISBLANK(BR16),"",BR16)</f>
        <v>2</v>
      </c>
      <c r="AB43" s="166"/>
      <c r="AC43" s="166"/>
      <c r="AD43" s="166"/>
      <c r="AE43" s="166"/>
      <c r="AF43" s="166" t="s">
        <v>2</v>
      </c>
      <c r="AG43" s="166"/>
      <c r="AH43" s="166"/>
      <c r="AI43" s="166"/>
      <c r="AJ43" s="166">
        <f>IF(ISBLANK(BZ16),"",BZ16)</f>
        <v>1</v>
      </c>
      <c r="AK43" s="166"/>
      <c r="AL43" s="166"/>
      <c r="AM43" s="166"/>
      <c r="AN43" s="167"/>
      <c r="AO43" s="165">
        <f>IF(ISBLANK(BR21),"",BR21)</f>
        <v>1</v>
      </c>
      <c r="AP43" s="166"/>
      <c r="AQ43" s="166"/>
      <c r="AR43" s="166"/>
      <c r="AS43" s="166"/>
      <c r="AT43" s="166" t="s">
        <v>2</v>
      </c>
      <c r="AU43" s="166"/>
      <c r="AV43" s="166"/>
      <c r="AW43" s="166"/>
      <c r="AX43" s="166">
        <f>IF(ISBLANK(BZ21),"",BZ21)</f>
        <v>1</v>
      </c>
      <c r="AY43" s="166"/>
      <c r="AZ43" s="166"/>
      <c r="BA43" s="166"/>
      <c r="BB43" s="167"/>
      <c r="BC43" s="165">
        <f>IF(ISBLANK(BR35),"",BR35)</f>
        <v>0</v>
      </c>
      <c r="BD43" s="166"/>
      <c r="BE43" s="166"/>
      <c r="BF43" s="166"/>
      <c r="BG43" s="166"/>
      <c r="BH43" s="166" t="s">
        <v>2</v>
      </c>
      <c r="BI43" s="166"/>
      <c r="BJ43" s="166"/>
      <c r="BK43" s="166"/>
      <c r="BL43" s="166">
        <f>IF(ISBLANK(BZ35),"",BZ35)</f>
        <v>0</v>
      </c>
      <c r="BM43" s="166"/>
      <c r="BN43" s="166"/>
      <c r="BO43" s="166"/>
      <c r="BP43" s="167"/>
      <c r="BQ43" s="165">
        <f>IF(ISBLANK(BR29),"",BR29)</f>
        <v>2</v>
      </c>
      <c r="BR43" s="166"/>
      <c r="BS43" s="166"/>
      <c r="BT43" s="166"/>
      <c r="BU43" s="166"/>
      <c r="BV43" s="166" t="s">
        <v>2</v>
      </c>
      <c r="BW43" s="166"/>
      <c r="BX43" s="166"/>
      <c r="BY43" s="166"/>
      <c r="BZ43" s="166">
        <f>IF(ISBLANK(BZ29),"",BZ29)</f>
        <v>0</v>
      </c>
      <c r="CA43" s="166"/>
      <c r="CB43" s="166"/>
      <c r="CC43" s="166"/>
      <c r="CD43" s="167"/>
      <c r="CE43" s="116"/>
      <c r="CF43" s="16"/>
      <c r="CG43" s="16"/>
      <c r="CH43" s="16"/>
      <c r="CI43" s="16"/>
      <c r="CJ43" s="193"/>
    </row>
    <row r="44" spans="1:88" ht="11.25" customHeight="1" x14ac:dyDescent="0.25">
      <c r="A44" s="18"/>
      <c r="B44" s="115"/>
      <c r="C44" s="101" t="str">
        <f>" " &amp; $AA$8</f>
        <v xml:space="preserve"> Jule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65">
        <f>IF(ISBLANK(BR27),"",BR27)</f>
        <v>1</v>
      </c>
      <c r="N44" s="166"/>
      <c r="O44" s="166"/>
      <c r="P44" s="166"/>
      <c r="Q44" s="166"/>
      <c r="R44" s="166" t="s">
        <v>2</v>
      </c>
      <c r="S44" s="166"/>
      <c r="T44" s="166"/>
      <c r="U44" s="166"/>
      <c r="V44" s="166">
        <f>IF(ISBLANK(BZ27),"",BZ27)</f>
        <v>0</v>
      </c>
      <c r="W44" s="166"/>
      <c r="X44" s="166"/>
      <c r="Y44" s="166"/>
      <c r="Z44" s="167"/>
      <c r="AA44" s="73" t="s">
        <v>13</v>
      </c>
      <c r="AB44" s="74"/>
      <c r="AC44" s="74"/>
      <c r="AD44" s="74"/>
      <c r="AE44" s="74"/>
      <c r="AF44" s="74" t="s">
        <v>2</v>
      </c>
      <c r="AG44" s="74"/>
      <c r="AH44" s="74"/>
      <c r="AI44" s="74"/>
      <c r="AJ44" s="74"/>
      <c r="AK44" s="74"/>
      <c r="AL44" s="74"/>
      <c r="AM44" s="74"/>
      <c r="AN44" s="75"/>
      <c r="AO44" s="165">
        <f>IF(ISBLANK(BR19),"",BR19)</f>
        <v>2</v>
      </c>
      <c r="AP44" s="166"/>
      <c r="AQ44" s="166"/>
      <c r="AR44" s="166"/>
      <c r="AS44" s="166"/>
      <c r="AT44" s="166" t="s">
        <v>2</v>
      </c>
      <c r="AU44" s="166"/>
      <c r="AV44" s="166"/>
      <c r="AW44" s="166"/>
      <c r="AX44" s="166">
        <f>IF(ISBLANK(BZ19),"",BZ19)</f>
        <v>0</v>
      </c>
      <c r="AY44" s="166"/>
      <c r="AZ44" s="166"/>
      <c r="BA44" s="166"/>
      <c r="BB44" s="167"/>
      <c r="BC44" s="165">
        <f>IF(ISBLANK(BR22),"",BR22)</f>
        <v>0</v>
      </c>
      <c r="BD44" s="166"/>
      <c r="BE44" s="166"/>
      <c r="BF44" s="166"/>
      <c r="BG44" s="166"/>
      <c r="BH44" s="166" t="s">
        <v>2</v>
      </c>
      <c r="BI44" s="166"/>
      <c r="BJ44" s="166"/>
      <c r="BK44" s="166"/>
      <c r="BL44" s="166">
        <f>IF(ISBLANK(BZ22),"",BZ22)</f>
        <v>0</v>
      </c>
      <c r="BM44" s="166"/>
      <c r="BN44" s="166"/>
      <c r="BO44" s="166"/>
      <c r="BP44" s="167"/>
      <c r="BQ44" s="165">
        <f>IF(ISBLANK(BR36),"",BR36)</f>
        <v>4</v>
      </c>
      <c r="BR44" s="166"/>
      <c r="BS44" s="166"/>
      <c r="BT44" s="166"/>
      <c r="BU44" s="166"/>
      <c r="BV44" s="166" t="s">
        <v>2</v>
      </c>
      <c r="BW44" s="166"/>
      <c r="BX44" s="166"/>
      <c r="BY44" s="166"/>
      <c r="BZ44" s="166">
        <f>IF(ISBLANK(BZ36),"",BZ36)</f>
        <v>1</v>
      </c>
      <c r="CA44" s="166"/>
      <c r="CB44" s="166"/>
      <c r="CC44" s="166"/>
      <c r="CD44" s="167"/>
      <c r="CE44" s="116"/>
      <c r="CF44" s="16"/>
      <c r="CG44" s="16"/>
      <c r="CH44" s="16"/>
      <c r="CI44" s="16"/>
      <c r="CJ44" s="193"/>
    </row>
    <row r="45" spans="1:88" ht="11.25" customHeight="1" x14ac:dyDescent="0.25">
      <c r="A45" s="18"/>
      <c r="B45" s="115"/>
      <c r="C45" s="101" t="str">
        <f>" " &amp; $AO$8</f>
        <v xml:space="preserve"> Patrick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65">
        <f>IF(ISBLANK(BR32),"",BR32)</f>
        <v>0</v>
      </c>
      <c r="N45" s="166"/>
      <c r="O45" s="166"/>
      <c r="P45" s="166"/>
      <c r="Q45" s="166"/>
      <c r="R45" s="166" t="s">
        <v>2</v>
      </c>
      <c r="S45" s="166"/>
      <c r="T45" s="166"/>
      <c r="U45" s="166"/>
      <c r="V45" s="166">
        <f>IF(ISBLANK(BZ32),"",BZ32)</f>
        <v>0</v>
      </c>
      <c r="W45" s="166"/>
      <c r="X45" s="166"/>
      <c r="Y45" s="166"/>
      <c r="Z45" s="167"/>
      <c r="AA45" s="165">
        <f>IF(ISBLANK(BR30),"",BR30)</f>
        <v>1</v>
      </c>
      <c r="AB45" s="166"/>
      <c r="AC45" s="166"/>
      <c r="AD45" s="166"/>
      <c r="AE45" s="166"/>
      <c r="AF45" s="166" t="s">
        <v>2</v>
      </c>
      <c r="AG45" s="166"/>
      <c r="AH45" s="166"/>
      <c r="AI45" s="166"/>
      <c r="AJ45" s="166">
        <f>IF(ISBLANK(BZ30),"",BZ30)</f>
        <v>3</v>
      </c>
      <c r="AK45" s="166"/>
      <c r="AL45" s="166"/>
      <c r="AM45" s="166"/>
      <c r="AN45" s="167"/>
      <c r="AO45" s="73" t="s">
        <v>13</v>
      </c>
      <c r="AP45" s="74"/>
      <c r="AQ45" s="74"/>
      <c r="AR45" s="74"/>
      <c r="AS45" s="74"/>
      <c r="AT45" s="74" t="s">
        <v>2</v>
      </c>
      <c r="AU45" s="74"/>
      <c r="AV45" s="74"/>
      <c r="AW45" s="74"/>
      <c r="AX45" s="74"/>
      <c r="AY45" s="74"/>
      <c r="AZ45" s="74"/>
      <c r="BA45" s="74"/>
      <c r="BB45" s="75"/>
      <c r="BC45" s="165">
        <f>IF(ISBLANK(BR17),"",BR17)</f>
        <v>1</v>
      </c>
      <c r="BD45" s="166"/>
      <c r="BE45" s="166"/>
      <c r="BF45" s="166"/>
      <c r="BG45" s="166"/>
      <c r="BH45" s="166" t="s">
        <v>2</v>
      </c>
      <c r="BI45" s="166"/>
      <c r="BJ45" s="166"/>
      <c r="BK45" s="166"/>
      <c r="BL45" s="166">
        <f>IF(ISBLANK(BZ17),"",BZ17)</f>
        <v>1</v>
      </c>
      <c r="BM45" s="166"/>
      <c r="BN45" s="166"/>
      <c r="BO45" s="166"/>
      <c r="BP45" s="167"/>
      <c r="BQ45" s="165">
        <f>IF(ISBLANK(BR23),"",BR23)</f>
        <v>0</v>
      </c>
      <c r="BR45" s="166"/>
      <c r="BS45" s="166"/>
      <c r="BT45" s="166"/>
      <c r="BU45" s="166"/>
      <c r="BV45" s="166" t="s">
        <v>2</v>
      </c>
      <c r="BW45" s="166"/>
      <c r="BX45" s="166"/>
      <c r="BY45" s="166"/>
      <c r="BZ45" s="166">
        <f>IF(ISBLANK(BZ23),"",BZ23)</f>
        <v>1</v>
      </c>
      <c r="CA45" s="166"/>
      <c r="CB45" s="166"/>
      <c r="CC45" s="166"/>
      <c r="CD45" s="167"/>
      <c r="CE45" s="116"/>
      <c r="CF45" s="16"/>
      <c r="CG45" s="16"/>
      <c r="CH45" s="16"/>
      <c r="CI45" s="16"/>
      <c r="CJ45" s="193"/>
    </row>
    <row r="46" spans="1:88" ht="11.25" customHeight="1" x14ac:dyDescent="0.25">
      <c r="A46" s="18"/>
      <c r="B46" s="115"/>
      <c r="C46" s="101" t="str">
        <f>" " &amp; $BC$8</f>
        <v xml:space="preserve"> Markus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65">
        <f>IF(ISBLANK(BR24),"",BR24)</f>
        <v>2</v>
      </c>
      <c r="N46" s="166"/>
      <c r="O46" s="166"/>
      <c r="P46" s="166"/>
      <c r="Q46" s="166"/>
      <c r="R46" s="166" t="s">
        <v>2</v>
      </c>
      <c r="S46" s="166"/>
      <c r="T46" s="166"/>
      <c r="U46" s="166"/>
      <c r="V46" s="166">
        <f>IF(ISBLANK(BZ24),"",BZ24)</f>
        <v>2</v>
      </c>
      <c r="W46" s="166"/>
      <c r="X46" s="166"/>
      <c r="Y46" s="166"/>
      <c r="Z46" s="167"/>
      <c r="AA46" s="165">
        <f>IF(ISBLANK(BR33),"",BR33)</f>
        <v>1</v>
      </c>
      <c r="AB46" s="166"/>
      <c r="AC46" s="166"/>
      <c r="AD46" s="166"/>
      <c r="AE46" s="166"/>
      <c r="AF46" s="166" t="s">
        <v>2</v>
      </c>
      <c r="AG46" s="166"/>
      <c r="AH46" s="166"/>
      <c r="AI46" s="166"/>
      <c r="AJ46" s="166">
        <f>IF(ISBLANK(BZ33),"",BZ33)</f>
        <v>0</v>
      </c>
      <c r="AK46" s="166"/>
      <c r="AL46" s="166"/>
      <c r="AM46" s="166"/>
      <c r="AN46" s="167"/>
      <c r="AO46" s="165">
        <f>IF(ISBLANK(BR28),"",BR28)</f>
        <v>0</v>
      </c>
      <c r="AP46" s="166"/>
      <c r="AQ46" s="166"/>
      <c r="AR46" s="166"/>
      <c r="AS46" s="166"/>
      <c r="AT46" s="166" t="s">
        <v>2</v>
      </c>
      <c r="AU46" s="166"/>
      <c r="AV46" s="166"/>
      <c r="AW46" s="166"/>
      <c r="AX46" s="166">
        <f>IF(ISBLANK(BZ28),"",BZ28)</f>
        <v>0</v>
      </c>
      <c r="AY46" s="166"/>
      <c r="AZ46" s="166"/>
      <c r="BA46" s="166"/>
      <c r="BB46" s="167"/>
      <c r="BC46" s="73" t="s">
        <v>13</v>
      </c>
      <c r="BD46" s="74"/>
      <c r="BE46" s="74"/>
      <c r="BF46" s="74"/>
      <c r="BG46" s="74"/>
      <c r="BH46" s="74" t="s">
        <v>2</v>
      </c>
      <c r="BI46" s="74"/>
      <c r="BJ46" s="74"/>
      <c r="BK46" s="74"/>
      <c r="BL46" s="74"/>
      <c r="BM46" s="74"/>
      <c r="BN46" s="74"/>
      <c r="BO46" s="74"/>
      <c r="BP46" s="75"/>
      <c r="BQ46" s="165">
        <f>IF(ISBLANK(BR20),"",BR20)</f>
        <v>0</v>
      </c>
      <c r="BR46" s="166"/>
      <c r="BS46" s="166"/>
      <c r="BT46" s="166"/>
      <c r="BU46" s="166"/>
      <c r="BV46" s="166" t="s">
        <v>2</v>
      </c>
      <c r="BW46" s="166"/>
      <c r="BX46" s="166"/>
      <c r="BY46" s="166"/>
      <c r="BZ46" s="166">
        <f>IF(ISBLANK(BZ20),"",BZ20)</f>
        <v>0</v>
      </c>
      <c r="CA46" s="166"/>
      <c r="CB46" s="166"/>
      <c r="CC46" s="166"/>
      <c r="CD46" s="167"/>
      <c r="CE46" s="116"/>
      <c r="CF46" s="16"/>
      <c r="CG46" s="16"/>
      <c r="CH46" s="16"/>
      <c r="CI46" s="16"/>
      <c r="CJ46" s="193"/>
    </row>
    <row r="47" spans="1:88" ht="11.25" customHeight="1" x14ac:dyDescent="0.25">
      <c r="A47" s="18"/>
      <c r="B47" s="115"/>
      <c r="C47" s="101" t="str">
        <f>" " &amp; $BQ$8</f>
        <v xml:space="preserve"> Schmiddi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65">
        <f>IF(ISBLANK(BR18),"",BR18)</f>
        <v>0</v>
      </c>
      <c r="N47" s="166"/>
      <c r="O47" s="166"/>
      <c r="P47" s="166"/>
      <c r="Q47" s="166"/>
      <c r="R47" s="166" t="s">
        <v>2</v>
      </c>
      <c r="S47" s="166"/>
      <c r="T47" s="166"/>
      <c r="U47" s="166"/>
      <c r="V47" s="166">
        <f>IF(ISBLANK(BZ18),"",BZ18)</f>
        <v>0</v>
      </c>
      <c r="W47" s="166"/>
      <c r="X47" s="166"/>
      <c r="Y47" s="166"/>
      <c r="Z47" s="167"/>
      <c r="AA47" s="165">
        <f>IF(ISBLANK(BR25),"",BR25)</f>
        <v>0</v>
      </c>
      <c r="AB47" s="166"/>
      <c r="AC47" s="166"/>
      <c r="AD47" s="166"/>
      <c r="AE47" s="166"/>
      <c r="AF47" s="166" t="s">
        <v>2</v>
      </c>
      <c r="AG47" s="166"/>
      <c r="AH47" s="166"/>
      <c r="AI47" s="166"/>
      <c r="AJ47" s="166">
        <f>IF(ISBLANK(BZ25),"",BZ25)</f>
        <v>2</v>
      </c>
      <c r="AK47" s="166"/>
      <c r="AL47" s="166"/>
      <c r="AM47" s="166"/>
      <c r="AN47" s="167"/>
      <c r="AO47" s="165">
        <f>IF(ISBLANK(BR34),"",BR34)</f>
        <v>0</v>
      </c>
      <c r="AP47" s="166"/>
      <c r="AQ47" s="166"/>
      <c r="AR47" s="166"/>
      <c r="AS47" s="166"/>
      <c r="AT47" s="166" t="s">
        <v>2</v>
      </c>
      <c r="AU47" s="166"/>
      <c r="AV47" s="166"/>
      <c r="AW47" s="166"/>
      <c r="AX47" s="166">
        <f>IF(ISBLANK(BZ34),"",BZ34)</f>
        <v>3</v>
      </c>
      <c r="AY47" s="166"/>
      <c r="AZ47" s="166"/>
      <c r="BA47" s="166"/>
      <c r="BB47" s="167"/>
      <c r="BC47" s="165">
        <f>IF(ISBLANK(BR31),"",BR31)</f>
        <v>1</v>
      </c>
      <c r="BD47" s="166"/>
      <c r="BE47" s="166"/>
      <c r="BF47" s="166"/>
      <c r="BG47" s="166"/>
      <c r="BH47" s="166" t="s">
        <v>2</v>
      </c>
      <c r="BI47" s="166"/>
      <c r="BJ47" s="166"/>
      <c r="BK47" s="166"/>
      <c r="BL47" s="166">
        <f>IF(ISBLANK(BZ31),"",BZ31)</f>
        <v>1</v>
      </c>
      <c r="BM47" s="166"/>
      <c r="BN47" s="166"/>
      <c r="BO47" s="166"/>
      <c r="BP47" s="167"/>
      <c r="BQ47" s="73" t="s">
        <v>13</v>
      </c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5"/>
      <c r="CE47" s="116"/>
      <c r="CF47" s="16"/>
      <c r="CG47" s="16"/>
      <c r="CH47" s="16"/>
      <c r="CI47" s="16"/>
      <c r="CJ47" s="193"/>
    </row>
    <row r="48" spans="1:88" ht="7.5" customHeight="1" x14ac:dyDescent="0.25">
      <c r="A48" s="18"/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9"/>
      <c r="CF48" s="16"/>
      <c r="CG48" s="16"/>
      <c r="CH48" s="16"/>
      <c r="CI48" s="16"/>
      <c r="CJ48" s="193"/>
    </row>
    <row r="49" spans="1:88" ht="11.25" hidden="1" customHeight="1" x14ac:dyDescent="0.25">
      <c r="A49" s="18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6"/>
      <c r="CG49" s="16"/>
      <c r="CH49" s="16"/>
      <c r="CI49" s="16"/>
      <c r="CJ49" s="193"/>
    </row>
    <row r="50" spans="1:88" ht="7.5" hidden="1" customHeight="1" x14ac:dyDescent="0.25">
      <c r="A50" s="18"/>
      <c r="B50" s="113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4"/>
      <c r="CF50" s="16"/>
      <c r="CG50" s="16"/>
      <c r="CH50" s="16"/>
      <c r="CI50" s="16"/>
      <c r="CJ50" s="193"/>
    </row>
    <row r="51" spans="1:88" ht="15" hidden="1" customHeight="1" x14ac:dyDescent="0.25">
      <c r="A51" s="18"/>
      <c r="B51" s="115"/>
      <c r="C51" s="86" t="s">
        <v>14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8"/>
      <c r="CE51" s="116"/>
      <c r="CF51" s="16"/>
      <c r="CG51" s="16"/>
      <c r="CH51" s="16"/>
      <c r="CI51" s="16"/>
      <c r="CJ51" s="193"/>
    </row>
    <row r="52" spans="1:88" ht="7.5" hidden="1" customHeight="1" x14ac:dyDescent="0.25">
      <c r="A52" s="18"/>
      <c r="B52" s="115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6"/>
      <c r="CF52" s="16"/>
      <c r="CG52" s="16"/>
      <c r="CH52" s="16"/>
      <c r="CI52" s="16"/>
      <c r="CJ52" s="193"/>
    </row>
    <row r="53" spans="1:88" s="3" customFormat="1" ht="11.25" hidden="1" customHeight="1" x14ac:dyDescent="0.25">
      <c r="A53" s="18"/>
      <c r="B53" s="115"/>
      <c r="C53" s="117" t="s">
        <v>15</v>
      </c>
      <c r="D53" s="117"/>
      <c r="E53" s="117"/>
      <c r="F53" s="117"/>
      <c r="G53" s="117"/>
      <c r="H53" s="101" t="str">
        <f>" Spieler"</f>
        <v xml:space="preserve"> Spieler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17" t="s">
        <v>16</v>
      </c>
      <c r="U53" s="117"/>
      <c r="V53" s="117"/>
      <c r="W53" s="117"/>
      <c r="X53" s="117"/>
      <c r="Y53" s="73"/>
      <c r="Z53" s="118" t="s">
        <v>17</v>
      </c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 t="s">
        <v>18</v>
      </c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75" t="s">
        <v>19</v>
      </c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 t="s">
        <v>20</v>
      </c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73"/>
      <c r="BS53" s="120" t="s">
        <v>21</v>
      </c>
      <c r="BT53" s="117"/>
      <c r="BU53" s="117"/>
      <c r="BV53" s="117"/>
      <c r="BW53" s="117"/>
      <c r="BX53" s="73" t="s">
        <v>22</v>
      </c>
      <c r="BY53" s="74"/>
      <c r="BZ53" s="74"/>
      <c r="CA53" s="74"/>
      <c r="CB53" s="96" t="s">
        <v>56</v>
      </c>
      <c r="CC53" s="74"/>
      <c r="CD53" s="75"/>
      <c r="CE53" s="116"/>
      <c r="CF53" s="5"/>
      <c r="CG53" s="5"/>
      <c r="CH53" s="5"/>
      <c r="CI53" s="5"/>
      <c r="CJ53" s="193"/>
    </row>
    <row r="54" spans="1:88" ht="11.25" hidden="1" customHeight="1" x14ac:dyDescent="0.25">
      <c r="A54" s="18"/>
      <c r="B54" s="115"/>
      <c r="C54" s="92">
        <f>RANK($BX54,$BX$54:$BX$58,0)</f>
        <v>2</v>
      </c>
      <c r="D54" s="93"/>
      <c r="E54" s="93"/>
      <c r="F54" s="93"/>
      <c r="G54" s="93"/>
      <c r="H54" s="183" t="str">
        <f>" " &amp; $M$8</f>
        <v xml:space="preserve"> Ratze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5"/>
      <c r="T54" s="92">
        <f>CF16+CF18+CF21+CF24+CF27+CF29+CF32+CF35</f>
        <v>8</v>
      </c>
      <c r="U54" s="93"/>
      <c r="V54" s="93"/>
      <c r="W54" s="93"/>
      <c r="X54" s="93"/>
      <c r="Y54" s="95"/>
      <c r="Z54" s="113">
        <f>CG16+CI18+CG21+CI24+CI27+CG29+CI32+CG35</f>
        <v>2</v>
      </c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94">
        <f>CH16+CH18+CH21+CH24+CH27+CH29+CH32+CH35</f>
        <v>5</v>
      </c>
      <c r="AL54" s="93"/>
      <c r="AM54" s="93"/>
      <c r="AN54" s="93"/>
      <c r="AO54" s="93"/>
      <c r="AP54" s="93"/>
      <c r="AQ54" s="93"/>
      <c r="AR54" s="93"/>
      <c r="AS54" s="93"/>
      <c r="AT54" s="93"/>
      <c r="AU54" s="111"/>
      <c r="AV54" s="94">
        <f>CI16+CG18+CI21+CG24+CG27+CI29+CG32+CI35</f>
        <v>1</v>
      </c>
      <c r="AW54" s="93"/>
      <c r="AX54" s="93"/>
      <c r="AY54" s="93"/>
      <c r="AZ54" s="93"/>
      <c r="BA54" s="93"/>
      <c r="BB54" s="93"/>
      <c r="BC54" s="93"/>
      <c r="BD54" s="93"/>
      <c r="BE54" s="93"/>
      <c r="BF54" s="111"/>
      <c r="BG54" s="92">
        <f>BR16+BZ18+BR21+BZ24+BZ27+BR29+BZ32+BR35</f>
        <v>7</v>
      </c>
      <c r="BH54" s="93"/>
      <c r="BI54" s="93"/>
      <c r="BJ54" s="93"/>
      <c r="BK54" s="93"/>
      <c r="BL54" s="93" t="s">
        <v>2</v>
      </c>
      <c r="BM54" s="93"/>
      <c r="BN54" s="93">
        <f>BZ16+BR18+BZ21+BR24+BR27+BZ29+BR32+BZ35</f>
        <v>5</v>
      </c>
      <c r="BO54" s="93"/>
      <c r="BP54" s="93"/>
      <c r="BQ54" s="93"/>
      <c r="BR54" s="111"/>
      <c r="BS54" s="94">
        <f>BG54-BN54</f>
        <v>2</v>
      </c>
      <c r="BT54" s="93"/>
      <c r="BU54" s="93"/>
      <c r="BV54" s="93"/>
      <c r="BW54" s="93"/>
      <c r="BX54" s="92">
        <f>(Z54*3)+AK54</f>
        <v>11</v>
      </c>
      <c r="BY54" s="93"/>
      <c r="BZ54" s="93"/>
      <c r="CA54" s="93"/>
      <c r="CB54" s="94">
        <f>BX54+ROW()/1000</f>
        <v>11.054</v>
      </c>
      <c r="CC54" s="93"/>
      <c r="CD54" s="95"/>
      <c r="CE54" s="116"/>
      <c r="CF54" s="16"/>
      <c r="CG54" s="16"/>
      <c r="CH54" s="16"/>
      <c r="CI54" s="16"/>
      <c r="CJ54" s="193"/>
    </row>
    <row r="55" spans="1:88" ht="11.25" hidden="1" customHeight="1" x14ac:dyDescent="0.25">
      <c r="A55" s="18"/>
      <c r="B55" s="115"/>
      <c r="C55" s="92">
        <f>RANK($BX55,$BX$54:$BX$58,0)</f>
        <v>1</v>
      </c>
      <c r="D55" s="93"/>
      <c r="E55" s="93"/>
      <c r="F55" s="93"/>
      <c r="G55" s="93"/>
      <c r="H55" s="183" t="str">
        <f>" " &amp; $AA$8</f>
        <v xml:space="preserve"> Jule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92">
        <f>CF16+CF19+CF22+CF25+CF27+CF30+CF33+CF36</f>
        <v>8</v>
      </c>
      <c r="U55" s="93"/>
      <c r="V55" s="93"/>
      <c r="W55" s="93"/>
      <c r="X55" s="93"/>
      <c r="Y55" s="95"/>
      <c r="Z55" s="113">
        <f>CI16+CG19+CG22+CI25+CG27+CI30+CI33+CG36</f>
        <v>5</v>
      </c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94">
        <f>CH16+CH19+CH22+CH25+CH27+CH30+CH33+CH36</f>
        <v>1</v>
      </c>
      <c r="AL55" s="93"/>
      <c r="AM55" s="93"/>
      <c r="AN55" s="93"/>
      <c r="AO55" s="93"/>
      <c r="AP55" s="93"/>
      <c r="AQ55" s="93"/>
      <c r="AR55" s="93"/>
      <c r="AS55" s="93"/>
      <c r="AT55" s="93"/>
      <c r="AU55" s="111"/>
      <c r="AV55" s="94">
        <f>CG16+CI19+CI22+CG25+CI27+CG30+CG33+CI36</f>
        <v>2</v>
      </c>
      <c r="AW55" s="93"/>
      <c r="AX55" s="93"/>
      <c r="AY55" s="93"/>
      <c r="AZ55" s="93"/>
      <c r="BA55" s="93"/>
      <c r="BB55" s="93"/>
      <c r="BC55" s="93"/>
      <c r="BD55" s="93"/>
      <c r="BE55" s="93"/>
      <c r="BF55" s="111"/>
      <c r="BG55" s="92">
        <f>BZ16+BR19+BR22+BZ25+BR27+BZ30+BZ33+BR36</f>
        <v>13</v>
      </c>
      <c r="BH55" s="93"/>
      <c r="BI55" s="93"/>
      <c r="BJ55" s="93"/>
      <c r="BK55" s="93" t="s">
        <v>2</v>
      </c>
      <c r="BL55" s="93" t="s">
        <v>2</v>
      </c>
      <c r="BM55" s="93"/>
      <c r="BN55" s="93">
        <f>BR16+BZ19+BZ22+BR25+BZ27+BR30+BR33+BZ36</f>
        <v>5</v>
      </c>
      <c r="BO55" s="93"/>
      <c r="BP55" s="93"/>
      <c r="BQ55" s="93"/>
      <c r="BR55" s="111"/>
      <c r="BS55" s="94">
        <f>BG55-BN55</f>
        <v>8</v>
      </c>
      <c r="BT55" s="93"/>
      <c r="BU55" s="93"/>
      <c r="BV55" s="93"/>
      <c r="BW55" s="93"/>
      <c r="BX55" s="92">
        <f>(Z55*3)+AK55</f>
        <v>16</v>
      </c>
      <c r="BY55" s="93"/>
      <c r="BZ55" s="93"/>
      <c r="CA55" s="93"/>
      <c r="CB55" s="94">
        <f>BX55+ROW()/1000</f>
        <v>16.055</v>
      </c>
      <c r="CC55" s="93"/>
      <c r="CD55" s="95"/>
      <c r="CE55" s="116"/>
      <c r="CF55" s="16"/>
      <c r="CG55" s="16"/>
      <c r="CH55" s="16"/>
      <c r="CI55" s="16"/>
      <c r="CJ55" s="193"/>
    </row>
    <row r="56" spans="1:88" ht="11.25" hidden="1" customHeight="1" x14ac:dyDescent="0.25">
      <c r="A56" s="18"/>
      <c r="B56" s="115"/>
      <c r="C56" s="92">
        <f>RANK($BX56,$BX$54:$BX$58,0)</f>
        <v>4</v>
      </c>
      <c r="D56" s="93"/>
      <c r="E56" s="93"/>
      <c r="F56" s="93"/>
      <c r="G56" s="93"/>
      <c r="H56" s="183" t="str">
        <f>" " &amp; $AO$8</f>
        <v xml:space="preserve"> Patrick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  <c r="T56" s="92">
        <f>CF17+CF19+CF21+CF23+CF28+CF30+CF32+CF34</f>
        <v>8</v>
      </c>
      <c r="U56" s="93"/>
      <c r="V56" s="93"/>
      <c r="W56" s="93"/>
      <c r="X56" s="93"/>
      <c r="Y56" s="95"/>
      <c r="Z56" s="113">
        <f>CG17+CI19+CI21+CG23+CI28+CG30+CG32+CI34</f>
        <v>1</v>
      </c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94">
        <f>CH17+CH19+CH21+CH23+CH28+CH30+CH32+CH34</f>
        <v>4</v>
      </c>
      <c r="AL56" s="93"/>
      <c r="AM56" s="93"/>
      <c r="AN56" s="93"/>
      <c r="AO56" s="93"/>
      <c r="AP56" s="93"/>
      <c r="AQ56" s="93"/>
      <c r="AR56" s="93"/>
      <c r="AS56" s="93"/>
      <c r="AT56" s="93"/>
      <c r="AU56" s="111"/>
      <c r="AV56" s="94">
        <f>CI17+CG19+CG21+CI23+CG28+CI30+CI32+CG34</f>
        <v>3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111"/>
      <c r="BG56" s="92">
        <f>BR17+BZ19+BZ21+BR23+BZ28+BR30+BR32+BZ34</f>
        <v>6</v>
      </c>
      <c r="BH56" s="93"/>
      <c r="BI56" s="93"/>
      <c r="BJ56" s="93"/>
      <c r="BK56" s="93" t="s">
        <v>2</v>
      </c>
      <c r="BL56" s="93" t="s">
        <v>2</v>
      </c>
      <c r="BM56" s="93"/>
      <c r="BN56" s="93">
        <f>BZ17+BR19+BR21+BZ23+BR28+BZ30+BZ32+BR34</f>
        <v>8</v>
      </c>
      <c r="BO56" s="93"/>
      <c r="BP56" s="93"/>
      <c r="BQ56" s="93"/>
      <c r="BR56" s="111"/>
      <c r="BS56" s="94">
        <f>BG56-BN56</f>
        <v>-2</v>
      </c>
      <c r="BT56" s="93"/>
      <c r="BU56" s="93"/>
      <c r="BV56" s="93"/>
      <c r="BW56" s="93"/>
      <c r="BX56" s="92">
        <f>(Z56*3)+AK56</f>
        <v>7</v>
      </c>
      <c r="BY56" s="93"/>
      <c r="BZ56" s="93"/>
      <c r="CA56" s="93"/>
      <c r="CB56" s="94">
        <f>BX56+ROW()/1000</f>
        <v>7.056</v>
      </c>
      <c r="CC56" s="93"/>
      <c r="CD56" s="95"/>
      <c r="CE56" s="116"/>
      <c r="CF56" s="16"/>
      <c r="CG56" s="16"/>
      <c r="CH56" s="16"/>
      <c r="CI56" s="16"/>
      <c r="CJ56" s="193"/>
    </row>
    <row r="57" spans="1:88" ht="11.25" hidden="1" customHeight="1" x14ac:dyDescent="0.25">
      <c r="A57" s="18"/>
      <c r="B57" s="115"/>
      <c r="C57" s="92">
        <f>RANK($BX57,$BX$54:$BX$58,0)</f>
        <v>3</v>
      </c>
      <c r="D57" s="93"/>
      <c r="E57" s="93"/>
      <c r="F57" s="93"/>
      <c r="G57" s="93"/>
      <c r="H57" s="183" t="str">
        <f>" " &amp; $BC$8</f>
        <v xml:space="preserve"> Markus</v>
      </c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5"/>
      <c r="T57" s="92">
        <f>CF17+CF20+CF22+CF24+CF28+CF31+CF33+CF35</f>
        <v>8</v>
      </c>
      <c r="U57" s="93"/>
      <c r="V57" s="93"/>
      <c r="W57" s="93"/>
      <c r="X57" s="93"/>
      <c r="Y57" s="95"/>
      <c r="Z57" s="113">
        <f>CI17+CG20+CI22+CG24+CG28+CI31+CG33+CI35</f>
        <v>1</v>
      </c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94">
        <f>CH17+CH20+CH22+CH24+CH28+CH31+CH33+CH35</f>
        <v>7</v>
      </c>
      <c r="AL57" s="93"/>
      <c r="AM57" s="93"/>
      <c r="AN57" s="93"/>
      <c r="AO57" s="93"/>
      <c r="AP57" s="93"/>
      <c r="AQ57" s="93"/>
      <c r="AR57" s="93"/>
      <c r="AS57" s="93"/>
      <c r="AT57" s="93"/>
      <c r="AU57" s="111"/>
      <c r="AV57" s="94">
        <f>CG17+CI20+CG22+CI24+CI28+CG31+CI33+CG35</f>
        <v>0</v>
      </c>
      <c r="AW57" s="93"/>
      <c r="AX57" s="93"/>
      <c r="AY57" s="93"/>
      <c r="AZ57" s="93"/>
      <c r="BA57" s="93"/>
      <c r="BB57" s="93"/>
      <c r="BC57" s="93"/>
      <c r="BD57" s="93"/>
      <c r="BE57" s="93"/>
      <c r="BF57" s="111"/>
      <c r="BG57" s="92">
        <f>BZ17+BR20+BZ22+BR24+BR28+BZ31+BR33+BZ35</f>
        <v>5</v>
      </c>
      <c r="BH57" s="93"/>
      <c r="BI57" s="93"/>
      <c r="BJ57" s="93"/>
      <c r="BK57" s="93" t="s">
        <v>2</v>
      </c>
      <c r="BL57" s="93" t="s">
        <v>2</v>
      </c>
      <c r="BM57" s="93"/>
      <c r="BN57" s="93">
        <f>BR17+BZ20+BR22+BZ24+BZ28+BR31+BZ33+BR35</f>
        <v>4</v>
      </c>
      <c r="BO57" s="93"/>
      <c r="BP57" s="93"/>
      <c r="BQ57" s="93"/>
      <c r="BR57" s="111"/>
      <c r="BS57" s="94">
        <f>BG57-BN57</f>
        <v>1</v>
      </c>
      <c r="BT57" s="93"/>
      <c r="BU57" s="93"/>
      <c r="BV57" s="93"/>
      <c r="BW57" s="93"/>
      <c r="BX57" s="92">
        <f>(Z57*3)+AK57</f>
        <v>10</v>
      </c>
      <c r="BY57" s="93"/>
      <c r="BZ57" s="93"/>
      <c r="CA57" s="93"/>
      <c r="CB57" s="94">
        <f>BX57+ROW()/1000</f>
        <v>10.057</v>
      </c>
      <c r="CC57" s="93"/>
      <c r="CD57" s="95"/>
      <c r="CE57" s="116"/>
      <c r="CF57" s="16"/>
      <c r="CG57" s="16"/>
      <c r="CH57" s="16"/>
      <c r="CI57" s="16"/>
      <c r="CJ57" s="193"/>
    </row>
    <row r="58" spans="1:88" ht="11.25" hidden="1" customHeight="1" x14ac:dyDescent="0.25">
      <c r="A58" s="18"/>
      <c r="B58" s="115"/>
      <c r="C58" s="92">
        <f>RANK($BX58,$BX$54:$BX$58,0)</f>
        <v>5</v>
      </c>
      <c r="D58" s="93"/>
      <c r="E58" s="93"/>
      <c r="F58" s="93"/>
      <c r="G58" s="93"/>
      <c r="H58" s="183" t="str">
        <f>" " &amp; $BQ$8</f>
        <v xml:space="preserve"> Schmiddi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92">
        <f>CF18+CF20+CF23+CF25+CF29+CF31+CF34+CF36</f>
        <v>8</v>
      </c>
      <c r="U58" s="93"/>
      <c r="V58" s="93"/>
      <c r="W58" s="93"/>
      <c r="X58" s="93"/>
      <c r="Y58" s="95"/>
      <c r="Z58" s="92">
        <f>CG18+CI20+CI23+CG25+CI29+CG31+CG34+CI36</f>
        <v>1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111"/>
      <c r="AK58" s="94">
        <f>CH18+CH20+CH23+CH25+CH29+CH31+CH34+CH36</f>
        <v>3</v>
      </c>
      <c r="AL58" s="93"/>
      <c r="AM58" s="93"/>
      <c r="AN58" s="93"/>
      <c r="AO58" s="93"/>
      <c r="AP58" s="93"/>
      <c r="AQ58" s="93"/>
      <c r="AR58" s="93"/>
      <c r="AS58" s="93"/>
      <c r="AT58" s="93"/>
      <c r="AU58" s="111"/>
      <c r="AV58" s="94">
        <f>CI18+CG20+CG23+CI25+CG29+CI31+CI34+CG36</f>
        <v>4</v>
      </c>
      <c r="AW58" s="93"/>
      <c r="AX58" s="93"/>
      <c r="AY58" s="93"/>
      <c r="AZ58" s="93"/>
      <c r="BA58" s="93"/>
      <c r="BB58" s="93"/>
      <c r="BC58" s="93"/>
      <c r="BD58" s="93"/>
      <c r="BE58" s="93"/>
      <c r="BF58" s="111"/>
      <c r="BG58" s="92">
        <f>BR18+BZ20+BZ23+BR25+BZ29+BR31+BR34+BZ36</f>
        <v>3</v>
      </c>
      <c r="BH58" s="93"/>
      <c r="BI58" s="93"/>
      <c r="BJ58" s="93"/>
      <c r="BK58" s="93" t="s">
        <v>2</v>
      </c>
      <c r="BL58" s="93" t="s">
        <v>2</v>
      </c>
      <c r="BM58" s="93"/>
      <c r="BN58" s="93">
        <f>BZ18+BR20+BR23+BZ25+BR29+BZ31+BZ34+BR36</f>
        <v>12</v>
      </c>
      <c r="BO58" s="93"/>
      <c r="BP58" s="93"/>
      <c r="BQ58" s="93"/>
      <c r="BR58" s="111"/>
      <c r="BS58" s="94">
        <f>BG58-BN58</f>
        <v>-9</v>
      </c>
      <c r="BT58" s="93"/>
      <c r="BU58" s="93"/>
      <c r="BV58" s="93"/>
      <c r="BW58" s="93"/>
      <c r="BX58" s="92">
        <f>(Z58*3)+AK58</f>
        <v>6</v>
      </c>
      <c r="BY58" s="93"/>
      <c r="BZ58" s="93"/>
      <c r="CA58" s="93"/>
      <c r="CB58" s="94">
        <f>BX58+ROW()/1000</f>
        <v>6.0579999999999998</v>
      </c>
      <c r="CC58" s="93"/>
      <c r="CD58" s="95"/>
      <c r="CE58" s="116"/>
      <c r="CF58" s="16"/>
      <c r="CG58" s="16"/>
      <c r="CH58" s="16"/>
      <c r="CI58" s="16"/>
      <c r="CJ58" s="193"/>
    </row>
    <row r="59" spans="1:88" ht="7.5" hidden="1" customHeight="1" x14ac:dyDescent="0.25">
      <c r="A59" s="18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  <c r="CF59" s="16"/>
      <c r="CG59" s="16"/>
      <c r="CH59" s="16"/>
      <c r="CI59" s="16"/>
      <c r="CJ59" s="193"/>
    </row>
    <row r="60" spans="1:88" ht="11.25" customHeight="1" x14ac:dyDescent="0.25">
      <c r="A60" s="18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6"/>
      <c r="CG60" s="16"/>
      <c r="CH60" s="16"/>
      <c r="CI60" s="16"/>
      <c r="CJ60" s="193"/>
    </row>
    <row r="61" spans="1:88" ht="7.5" customHeight="1" x14ac:dyDescent="0.25">
      <c r="A61" s="18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4"/>
      <c r="CF61" s="16"/>
      <c r="CG61" s="16"/>
      <c r="CH61" s="16"/>
      <c r="CI61" s="16"/>
      <c r="CJ61" s="193"/>
    </row>
    <row r="62" spans="1:88" ht="15" customHeight="1" x14ac:dyDescent="0.25">
      <c r="A62" s="18"/>
      <c r="B62" s="115"/>
      <c r="C62" s="86" t="s">
        <v>14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8"/>
      <c r="CE62" s="116"/>
      <c r="CF62" s="16"/>
      <c r="CG62" s="16"/>
      <c r="CH62" s="16"/>
      <c r="CI62" s="16"/>
      <c r="CJ62" s="193"/>
    </row>
    <row r="63" spans="1:88" ht="7.5" customHeight="1" x14ac:dyDescent="0.25">
      <c r="A63" s="18"/>
      <c r="B63" s="115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6"/>
      <c r="CF63" s="16"/>
      <c r="CG63" s="16"/>
      <c r="CH63" s="16"/>
      <c r="CI63" s="16"/>
      <c r="CJ63" s="193"/>
    </row>
    <row r="64" spans="1:88" s="3" customFormat="1" ht="11.25" customHeight="1" x14ac:dyDescent="0.25">
      <c r="A64" s="18"/>
      <c r="B64" s="115"/>
      <c r="C64" s="117" t="s">
        <v>15</v>
      </c>
      <c r="D64" s="117"/>
      <c r="E64" s="117"/>
      <c r="F64" s="117"/>
      <c r="G64" s="117"/>
      <c r="H64" s="101" t="str">
        <f>" Spieler"</f>
        <v xml:space="preserve"> Spieler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17" t="s">
        <v>16</v>
      </c>
      <c r="U64" s="117"/>
      <c r="V64" s="117"/>
      <c r="W64" s="117"/>
      <c r="X64" s="117"/>
      <c r="Y64" s="73"/>
      <c r="Z64" s="118" t="s">
        <v>17</v>
      </c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 t="s">
        <v>18</v>
      </c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75" t="s">
        <v>19</v>
      </c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 t="s">
        <v>20</v>
      </c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73"/>
      <c r="BS64" s="120" t="s">
        <v>21</v>
      </c>
      <c r="BT64" s="117"/>
      <c r="BU64" s="117"/>
      <c r="BV64" s="117"/>
      <c r="BW64" s="117"/>
      <c r="BX64" s="117" t="s">
        <v>22</v>
      </c>
      <c r="BY64" s="117"/>
      <c r="BZ64" s="117"/>
      <c r="CA64" s="117"/>
      <c r="CB64" s="117"/>
      <c r="CC64" s="117"/>
      <c r="CD64" s="117"/>
      <c r="CE64" s="116"/>
      <c r="CF64" s="5"/>
      <c r="CG64" s="5"/>
      <c r="CH64" s="5"/>
      <c r="CI64" s="5"/>
      <c r="CJ64" s="193"/>
    </row>
    <row r="65" spans="1:88" ht="11.25" customHeight="1" x14ac:dyDescent="0.25">
      <c r="A65" s="18"/>
      <c r="B65" s="115"/>
      <c r="C65" s="92">
        <f>INDEX($C$54:$C$58,MATCH(LARGE($CB$54:$CB$58,ROW(A1)),$CB$54:$CB$58,0),1)</f>
        <v>1</v>
      </c>
      <c r="D65" s="93"/>
      <c r="E65" s="93"/>
      <c r="F65" s="93"/>
      <c r="G65" s="93"/>
      <c r="H65" s="183" t="str">
        <f>" " &amp; INDEX($H$54:$H$58,MATCH(LARGE($CB$54:$CB$58,ROW(A1)),$CB$54:$CB$58,0),1)</f>
        <v xml:space="preserve">  Jule</v>
      </c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  <c r="T65" s="92">
        <f>INDEX($T$54:$T$58,MATCH(LARGE($CB$54:$CB$58,ROW(A1)),$CB$54:$CB$58,0),1)</f>
        <v>8</v>
      </c>
      <c r="U65" s="93"/>
      <c r="V65" s="93"/>
      <c r="W65" s="93"/>
      <c r="X65" s="93"/>
      <c r="Y65" s="95"/>
      <c r="Z65" s="113">
        <f>INDEX($Z$54:$Z$58,MATCH(LARGE($CB$54:$CB$58,ROW(A1)),$CB$54:$CB$58,0),1)</f>
        <v>5</v>
      </c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94">
        <f>INDEX($AK$54:$AK$58,MATCH(LARGE($CB$54:$CB$58,ROW(A1)),$CB$54:$CB$58,0),1)</f>
        <v>1</v>
      </c>
      <c r="AL65" s="93"/>
      <c r="AM65" s="93"/>
      <c r="AN65" s="93"/>
      <c r="AO65" s="93"/>
      <c r="AP65" s="93"/>
      <c r="AQ65" s="93"/>
      <c r="AR65" s="93"/>
      <c r="AS65" s="93"/>
      <c r="AT65" s="93"/>
      <c r="AU65" s="111"/>
      <c r="AV65" s="94">
        <f>INDEX($AV$54:$AV$58,MATCH(LARGE($CB$54:$CB$58,ROW(A1)),$CB$54:$CB$58,0),1)</f>
        <v>2</v>
      </c>
      <c r="AW65" s="93"/>
      <c r="AX65" s="93"/>
      <c r="AY65" s="93"/>
      <c r="AZ65" s="93"/>
      <c r="BA65" s="93"/>
      <c r="BB65" s="93"/>
      <c r="BC65" s="93"/>
      <c r="BD65" s="93"/>
      <c r="BE65" s="93"/>
      <c r="BF65" s="111"/>
      <c r="BG65" s="92">
        <f>INDEX($BG$54:$BG$58,MATCH(LARGE($CB$54:$CB$58,ROW(A1)),$CB$54:$CB$58,0),1)</f>
        <v>13</v>
      </c>
      <c r="BH65" s="93"/>
      <c r="BI65" s="93"/>
      <c r="BJ65" s="93"/>
      <c r="BK65" s="93"/>
      <c r="BL65" s="93" t="s">
        <v>2</v>
      </c>
      <c r="BM65" s="93"/>
      <c r="BN65" s="93">
        <f>INDEX($BN$54:$BN$58,MATCH(LARGE($CB$54:$CB$58,ROW(A1)),$CB$54:$CB$58,0),1)</f>
        <v>5</v>
      </c>
      <c r="BO65" s="93"/>
      <c r="BP65" s="93"/>
      <c r="BQ65" s="93"/>
      <c r="BR65" s="111"/>
      <c r="BS65" s="94">
        <f>INDEX($BS$54:$BS$58,MATCH(LARGE($CB$54:$CB$58,ROW(A1)),$CB$54:$CB$58,0),1)</f>
        <v>8</v>
      </c>
      <c r="BT65" s="93"/>
      <c r="BU65" s="93"/>
      <c r="BV65" s="93"/>
      <c r="BW65" s="93"/>
      <c r="BX65" s="92">
        <f>INDEX($BX$54:$BX$58,MATCH(LARGE($CB$54:$CB$58,ROW(A1)),$CB$54:$CB$58,0),1)</f>
        <v>16</v>
      </c>
      <c r="BY65" s="93"/>
      <c r="BZ65" s="93"/>
      <c r="CA65" s="93"/>
      <c r="CB65" s="93"/>
      <c r="CC65" s="93"/>
      <c r="CD65" s="95"/>
      <c r="CE65" s="116"/>
      <c r="CF65" s="16"/>
      <c r="CG65" s="16"/>
      <c r="CH65" s="16"/>
      <c r="CI65" s="16"/>
      <c r="CJ65" s="193"/>
    </row>
    <row r="66" spans="1:88" ht="11.25" customHeight="1" x14ac:dyDescent="0.25">
      <c r="A66" s="18"/>
      <c r="B66" s="115"/>
      <c r="C66" s="92">
        <f>INDEX($C$54:$C$58,MATCH(LARGE($CB$54:$CB$58,ROW(A2)),$CB$54:$CB$58,0),1)</f>
        <v>2</v>
      </c>
      <c r="D66" s="93"/>
      <c r="E66" s="93"/>
      <c r="F66" s="93"/>
      <c r="G66" s="93"/>
      <c r="H66" s="183" t="str">
        <f>" " &amp; INDEX($H$54:$H$58,MATCH(LARGE($CB$54:$CB$58,ROW(A2)),$CB$54:$CB$58,0),1)</f>
        <v xml:space="preserve">  Ratze</v>
      </c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5"/>
      <c r="T66" s="92">
        <f>INDEX($T$54:$T$58,MATCH(LARGE($CB$54:$CB$58,ROW(A2)),$CB$54:$CB$58,0),1)</f>
        <v>8</v>
      </c>
      <c r="U66" s="93"/>
      <c r="V66" s="93"/>
      <c r="W66" s="93"/>
      <c r="X66" s="93"/>
      <c r="Y66" s="95"/>
      <c r="Z66" s="113">
        <f>INDEX($Z$54:$Z$58,MATCH(LARGE($CB$54:$CB$58,ROW(A2)),$CB$54:$CB$58,0),1)</f>
        <v>2</v>
      </c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94">
        <f>INDEX($AK$54:$AK$58,MATCH(LARGE($CB$54:$CB$58,ROW(A2)),$CB$54:$CB$58,0),1)</f>
        <v>5</v>
      </c>
      <c r="AL66" s="93"/>
      <c r="AM66" s="93"/>
      <c r="AN66" s="93"/>
      <c r="AO66" s="93"/>
      <c r="AP66" s="93"/>
      <c r="AQ66" s="93"/>
      <c r="AR66" s="93"/>
      <c r="AS66" s="93"/>
      <c r="AT66" s="93"/>
      <c r="AU66" s="111"/>
      <c r="AV66" s="94">
        <f>INDEX($AV$54:$AV$58,MATCH(LARGE($CB$54:$CB$58,ROW(A2)),$CB$54:$CB$58,0),1)</f>
        <v>1</v>
      </c>
      <c r="AW66" s="93"/>
      <c r="AX66" s="93"/>
      <c r="AY66" s="93"/>
      <c r="AZ66" s="93"/>
      <c r="BA66" s="93"/>
      <c r="BB66" s="93"/>
      <c r="BC66" s="93"/>
      <c r="BD66" s="93"/>
      <c r="BE66" s="93"/>
      <c r="BF66" s="111"/>
      <c r="BG66" s="92">
        <f>INDEX($BG$54:$BG$58,MATCH(LARGE($CB$54:$CB$58,ROW(A2)),$CB$54:$CB$58,0),1)</f>
        <v>7</v>
      </c>
      <c r="BH66" s="93"/>
      <c r="BI66" s="93"/>
      <c r="BJ66" s="93"/>
      <c r="BK66" s="93"/>
      <c r="BL66" s="93" t="s">
        <v>2</v>
      </c>
      <c r="BM66" s="93"/>
      <c r="BN66" s="93">
        <f>INDEX($BN$54:$BN$58,MATCH(LARGE($CB$54:$CB$58,ROW(A2)),$CB$54:$CB$58,0),1)</f>
        <v>5</v>
      </c>
      <c r="BO66" s="93"/>
      <c r="BP66" s="93"/>
      <c r="BQ66" s="93"/>
      <c r="BR66" s="111"/>
      <c r="BS66" s="94">
        <f>INDEX($BS$54:$BS$58,MATCH(LARGE($CB$54:$CB$58,ROW(A2)),$CB$54:$CB$58,0),1)</f>
        <v>2</v>
      </c>
      <c r="BT66" s="93"/>
      <c r="BU66" s="93"/>
      <c r="BV66" s="93"/>
      <c r="BW66" s="93"/>
      <c r="BX66" s="92">
        <f>INDEX($BX$54:$BX$58,MATCH(LARGE($CB$54:$CB$58,ROW(A2)),$CB$54:$CB$58,0),1)</f>
        <v>11</v>
      </c>
      <c r="BY66" s="93"/>
      <c r="BZ66" s="93"/>
      <c r="CA66" s="93"/>
      <c r="CB66" s="93"/>
      <c r="CC66" s="93"/>
      <c r="CD66" s="95"/>
      <c r="CE66" s="116"/>
      <c r="CF66" s="16"/>
      <c r="CG66" s="16"/>
      <c r="CH66" s="16"/>
      <c r="CI66" s="16"/>
      <c r="CJ66" s="193"/>
    </row>
    <row r="67" spans="1:88" ht="11.25" customHeight="1" x14ac:dyDescent="0.25">
      <c r="A67" s="18"/>
      <c r="B67" s="115"/>
      <c r="C67" s="92">
        <f>INDEX($C$54:$C$58,MATCH(LARGE($CB$54:$CB$58,ROW(A3)),$CB$54:$CB$58,0),1)</f>
        <v>3</v>
      </c>
      <c r="D67" s="93"/>
      <c r="E67" s="93"/>
      <c r="F67" s="93"/>
      <c r="G67" s="93"/>
      <c r="H67" s="183" t="str">
        <f>" " &amp; INDEX($H$54:$H$58,MATCH(LARGE($CB$54:$CB$58,ROW(A3)),$CB$54:$CB$58,0),1)</f>
        <v xml:space="preserve">  Markus</v>
      </c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5"/>
      <c r="T67" s="92">
        <f>INDEX($T$54:$T$58,MATCH(LARGE($CB$54:$CB$58,ROW(A3)),$CB$54:$CB$58,0),1)</f>
        <v>8</v>
      </c>
      <c r="U67" s="93"/>
      <c r="V67" s="93"/>
      <c r="W67" s="93"/>
      <c r="X67" s="93"/>
      <c r="Y67" s="95"/>
      <c r="Z67" s="113">
        <f>INDEX($Z$54:$Z$58,MATCH(LARGE($CB$54:$CB$58,ROW(A3)),$CB$54:$CB$58,0),1)</f>
        <v>1</v>
      </c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94">
        <f>INDEX($AK$54:$AK$58,MATCH(LARGE($CB$54:$CB$58,ROW(A3)),$CB$54:$CB$58,0),1)</f>
        <v>7</v>
      </c>
      <c r="AL67" s="93"/>
      <c r="AM67" s="93"/>
      <c r="AN67" s="93"/>
      <c r="AO67" s="93"/>
      <c r="AP67" s="93"/>
      <c r="AQ67" s="93"/>
      <c r="AR67" s="93"/>
      <c r="AS67" s="93"/>
      <c r="AT67" s="93"/>
      <c r="AU67" s="111"/>
      <c r="AV67" s="94">
        <f>INDEX($AV$54:$AV$58,MATCH(LARGE($CB$54:$CB$58,ROW(A3)),$CB$54:$CB$58,0),1)</f>
        <v>0</v>
      </c>
      <c r="AW67" s="93"/>
      <c r="AX67" s="93"/>
      <c r="AY67" s="93"/>
      <c r="AZ67" s="93"/>
      <c r="BA67" s="93"/>
      <c r="BB67" s="93"/>
      <c r="BC67" s="93"/>
      <c r="BD67" s="93"/>
      <c r="BE67" s="93"/>
      <c r="BF67" s="111"/>
      <c r="BG67" s="92">
        <f>INDEX($BG$54:$BG$58,MATCH(LARGE($CB$54:$CB$58,ROW(A3)),$CB$54:$CB$58,0),1)</f>
        <v>5</v>
      </c>
      <c r="BH67" s="93"/>
      <c r="BI67" s="93"/>
      <c r="BJ67" s="93"/>
      <c r="BK67" s="93"/>
      <c r="BL67" s="93" t="s">
        <v>2</v>
      </c>
      <c r="BM67" s="93"/>
      <c r="BN67" s="93">
        <f>INDEX($BN$54:$BN$58,MATCH(LARGE($CB$54:$CB$58,ROW(A3)),$CB$54:$CB$58,0),1)</f>
        <v>4</v>
      </c>
      <c r="BO67" s="93"/>
      <c r="BP67" s="93"/>
      <c r="BQ67" s="93"/>
      <c r="BR67" s="111"/>
      <c r="BS67" s="94">
        <f>INDEX($BS$54:$BS$58,MATCH(LARGE($CB$54:$CB$58,ROW(A3)),$CB$54:$CB$58,0),1)</f>
        <v>1</v>
      </c>
      <c r="BT67" s="93"/>
      <c r="BU67" s="93"/>
      <c r="BV67" s="93"/>
      <c r="BW67" s="93"/>
      <c r="BX67" s="92">
        <f>INDEX($BX$54:$BX$58,MATCH(LARGE($CB$54:$CB$58,ROW(A3)),$CB$54:$CB$58,0),1)</f>
        <v>10</v>
      </c>
      <c r="BY67" s="93"/>
      <c r="BZ67" s="93"/>
      <c r="CA67" s="93"/>
      <c r="CB67" s="93"/>
      <c r="CC67" s="93"/>
      <c r="CD67" s="95"/>
      <c r="CE67" s="116"/>
      <c r="CF67" s="16"/>
      <c r="CG67" s="16"/>
      <c r="CH67" s="16"/>
      <c r="CI67" s="16"/>
      <c r="CJ67" s="193"/>
    </row>
    <row r="68" spans="1:88" ht="11.25" customHeight="1" x14ac:dyDescent="0.25">
      <c r="A68" s="18"/>
      <c r="B68" s="115"/>
      <c r="C68" s="92">
        <f>INDEX($C$54:$C$58,MATCH(LARGE($CB$54:$CB$58,ROW(A4)),$CB$54:$CB$58,0),1)</f>
        <v>4</v>
      </c>
      <c r="D68" s="93"/>
      <c r="E68" s="93"/>
      <c r="F68" s="93"/>
      <c r="G68" s="93"/>
      <c r="H68" s="183" t="str">
        <f>" " &amp; INDEX($H$54:$H$58,MATCH(LARGE($CB$54:$CB$58,ROW(A4)),$CB$54:$CB$58,0),1)</f>
        <v xml:space="preserve">  Patrick</v>
      </c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5"/>
      <c r="T68" s="92">
        <f>INDEX($T$54:$T$58,MATCH(LARGE($CB$54:$CB$58,ROW(A4)),$CB$54:$CB$58,0),1)</f>
        <v>8</v>
      </c>
      <c r="U68" s="93"/>
      <c r="V68" s="93"/>
      <c r="W68" s="93"/>
      <c r="X68" s="93"/>
      <c r="Y68" s="95"/>
      <c r="Z68" s="113">
        <f>INDEX($Z$54:$Z$58,MATCH(LARGE($CB$54:$CB$58,ROW(A4)),$CB$54:$CB$58,0),1)</f>
        <v>1</v>
      </c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94">
        <f>INDEX($AK$54:$AK$58,MATCH(LARGE($CB$54:$CB$58,ROW(A4)),$CB$54:$CB$58,0),1)</f>
        <v>4</v>
      </c>
      <c r="AL68" s="93"/>
      <c r="AM68" s="93"/>
      <c r="AN68" s="93"/>
      <c r="AO68" s="93"/>
      <c r="AP68" s="93"/>
      <c r="AQ68" s="93"/>
      <c r="AR68" s="93"/>
      <c r="AS68" s="93"/>
      <c r="AT68" s="93"/>
      <c r="AU68" s="111"/>
      <c r="AV68" s="94">
        <f>INDEX($AV$54:$AV$58,MATCH(LARGE($CB$54:$CB$58,ROW(A4)),$CB$54:$CB$58,0),1)</f>
        <v>3</v>
      </c>
      <c r="AW68" s="93"/>
      <c r="AX68" s="93"/>
      <c r="AY68" s="93"/>
      <c r="AZ68" s="93"/>
      <c r="BA68" s="93"/>
      <c r="BB68" s="93"/>
      <c r="BC68" s="93"/>
      <c r="BD68" s="93"/>
      <c r="BE68" s="93"/>
      <c r="BF68" s="111"/>
      <c r="BG68" s="92">
        <f>INDEX($BG$54:$BG$58,MATCH(LARGE($CB$54:$CB$58,ROW(A4)),$CB$54:$CB$58,0),1)</f>
        <v>6</v>
      </c>
      <c r="BH68" s="93"/>
      <c r="BI68" s="93"/>
      <c r="BJ68" s="93"/>
      <c r="BK68" s="93"/>
      <c r="BL68" s="93" t="s">
        <v>2</v>
      </c>
      <c r="BM68" s="93"/>
      <c r="BN68" s="93">
        <f>INDEX($BN$54:$BN$58,MATCH(LARGE($CB$54:$CB$58,ROW(A4)),$CB$54:$CB$58,0),1)</f>
        <v>8</v>
      </c>
      <c r="BO68" s="93"/>
      <c r="BP68" s="93"/>
      <c r="BQ68" s="93"/>
      <c r="BR68" s="111"/>
      <c r="BS68" s="94">
        <f>INDEX($BS$54:$BS$58,MATCH(LARGE($CB$54:$CB$58,ROW(A4)),$CB$54:$CB$58,0),1)</f>
        <v>-2</v>
      </c>
      <c r="BT68" s="93"/>
      <c r="BU68" s="93"/>
      <c r="BV68" s="93"/>
      <c r="BW68" s="93"/>
      <c r="BX68" s="92">
        <f>INDEX($BX$54:$BX$58,MATCH(LARGE($CB$54:$CB$58,ROW(A4)),$CB$54:$CB$58,0),1)</f>
        <v>7</v>
      </c>
      <c r="BY68" s="93"/>
      <c r="BZ68" s="93"/>
      <c r="CA68" s="93"/>
      <c r="CB68" s="93"/>
      <c r="CC68" s="93"/>
      <c r="CD68" s="95"/>
      <c r="CE68" s="116"/>
      <c r="CF68" s="16"/>
      <c r="CG68" s="16"/>
      <c r="CH68" s="16"/>
      <c r="CI68" s="16"/>
      <c r="CJ68" s="193"/>
    </row>
    <row r="69" spans="1:88" ht="11.25" customHeight="1" x14ac:dyDescent="0.25">
      <c r="A69" s="18"/>
      <c r="B69" s="115"/>
      <c r="C69" s="92">
        <f>INDEX($C$54:$C$58,MATCH(LARGE($CB$54:$CB$58,ROW(A5)),$CB$54:$CB$58,0),1)</f>
        <v>5</v>
      </c>
      <c r="D69" s="93"/>
      <c r="E69" s="93"/>
      <c r="F69" s="93"/>
      <c r="G69" s="93"/>
      <c r="H69" s="183" t="str">
        <f>" " &amp; INDEX($H$54:$H$58,MATCH(LARGE($CB$54:$CB$58,ROW(A5)),$CB$54:$CB$58,0),1)</f>
        <v xml:space="preserve">  Schmiddi</v>
      </c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5"/>
      <c r="T69" s="92">
        <f>INDEX($T$54:$T$58,MATCH(LARGE($CB$54:$CB$58,ROW(A5)),$CB$54:$CB$58,0),1)</f>
        <v>8</v>
      </c>
      <c r="U69" s="93"/>
      <c r="V69" s="93"/>
      <c r="W69" s="93"/>
      <c r="X69" s="93"/>
      <c r="Y69" s="95"/>
      <c r="Z69" s="92">
        <f>INDEX($Z$54:$Z$58,MATCH(LARGE($CB$54:$CB$58,ROW(A5)),$CB$54:$CB$58,0),1)</f>
        <v>1</v>
      </c>
      <c r="AA69" s="93"/>
      <c r="AB69" s="93"/>
      <c r="AC69" s="93"/>
      <c r="AD69" s="93"/>
      <c r="AE69" s="93"/>
      <c r="AF69" s="93"/>
      <c r="AG69" s="93"/>
      <c r="AH69" s="93"/>
      <c r="AI69" s="93"/>
      <c r="AJ69" s="111"/>
      <c r="AK69" s="94">
        <f>INDEX($AK$54:$AK$58,MATCH(LARGE($CB$54:$CB$58,ROW(A5)),$CB$54:$CB$58,0),1)</f>
        <v>3</v>
      </c>
      <c r="AL69" s="93"/>
      <c r="AM69" s="93"/>
      <c r="AN69" s="93"/>
      <c r="AO69" s="93"/>
      <c r="AP69" s="93"/>
      <c r="AQ69" s="93"/>
      <c r="AR69" s="93"/>
      <c r="AS69" s="93"/>
      <c r="AT69" s="93"/>
      <c r="AU69" s="111"/>
      <c r="AV69" s="94">
        <f>INDEX($AV$54:$AV$58,MATCH(LARGE($CB$54:$CB$58,ROW(A5)),$CB$54:$CB$58,0),1)</f>
        <v>4</v>
      </c>
      <c r="AW69" s="93"/>
      <c r="AX69" s="93"/>
      <c r="AY69" s="93"/>
      <c r="AZ69" s="93"/>
      <c r="BA69" s="93"/>
      <c r="BB69" s="93"/>
      <c r="BC69" s="93"/>
      <c r="BD69" s="93"/>
      <c r="BE69" s="93"/>
      <c r="BF69" s="111"/>
      <c r="BG69" s="92">
        <f>INDEX($BG$54:$BG$58,MATCH(LARGE($CB$54:$CB$58,ROW(A5)),$CB$54:$CB$58,0),1)</f>
        <v>3</v>
      </c>
      <c r="BH69" s="93"/>
      <c r="BI69" s="93"/>
      <c r="BJ69" s="93"/>
      <c r="BK69" s="93"/>
      <c r="BL69" s="93" t="s">
        <v>2</v>
      </c>
      <c r="BM69" s="93"/>
      <c r="BN69" s="93">
        <f>INDEX($BN$54:$BN$58,MATCH(LARGE($CB$54:$CB$58,ROW(A5)),$CB$54:$CB$58,0),1)</f>
        <v>12</v>
      </c>
      <c r="BO69" s="93"/>
      <c r="BP69" s="93"/>
      <c r="BQ69" s="93"/>
      <c r="BR69" s="111"/>
      <c r="BS69" s="94">
        <f>INDEX($BS$54:$BS$58,MATCH(LARGE($CB$54:$CB$58,ROW(A5)),$CB$54:$CB$58,0),1)</f>
        <v>-9</v>
      </c>
      <c r="BT69" s="93"/>
      <c r="BU69" s="93"/>
      <c r="BV69" s="93"/>
      <c r="BW69" s="93"/>
      <c r="BX69" s="92">
        <f>INDEX($BX$54:$BX$58,MATCH(LARGE($CB$54:$CB$58,ROW(A5)),$CB$54:$CB$58,0),1)</f>
        <v>6</v>
      </c>
      <c r="BY69" s="93"/>
      <c r="BZ69" s="93"/>
      <c r="CA69" s="93"/>
      <c r="CB69" s="93"/>
      <c r="CC69" s="93"/>
      <c r="CD69" s="95"/>
      <c r="CE69" s="116"/>
      <c r="CF69" s="16"/>
      <c r="CG69" s="16"/>
      <c r="CH69" s="16"/>
      <c r="CI69" s="16"/>
      <c r="CJ69" s="193"/>
    </row>
    <row r="70" spans="1:88" ht="7.5" customHeight="1" x14ac:dyDescent="0.25">
      <c r="A70" s="18"/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9"/>
      <c r="CF70" s="16"/>
      <c r="CG70" s="16"/>
      <c r="CH70" s="16"/>
      <c r="CI70" s="16"/>
      <c r="CJ70" s="193"/>
    </row>
    <row r="71" spans="1:88" ht="7.5" customHeight="1" x14ac:dyDescent="0.25">
      <c r="A71" s="180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2"/>
    </row>
    <row r="72" spans="1:88" x14ac:dyDescent="0.25">
      <c r="G72" s="1"/>
    </row>
    <row r="73" spans="1:88" x14ac:dyDescent="0.25">
      <c r="G73" s="1"/>
    </row>
    <row r="74" spans="1:88" x14ac:dyDescent="0.25">
      <c r="G74" s="1"/>
    </row>
    <row r="75" spans="1:88" x14ac:dyDescent="0.25">
      <c r="G75" s="1"/>
    </row>
    <row r="76" spans="1:88" x14ac:dyDescent="0.25">
      <c r="G76" s="1"/>
    </row>
    <row r="77" spans="1:88" x14ac:dyDescent="0.25">
      <c r="G77" s="1"/>
    </row>
    <row r="78" spans="1:88" x14ac:dyDescent="0.25">
      <c r="G78" s="1"/>
    </row>
    <row r="79" spans="1:88" x14ac:dyDescent="0.25">
      <c r="G79" s="1"/>
    </row>
    <row r="80" spans="1:88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</sheetData>
  <sheetProtection sheet="1" objects="1" scenarios="1" selectLockedCells="1"/>
  <mergeCells count="484">
    <mergeCell ref="A1:CJ1"/>
    <mergeCell ref="B2:CE2"/>
    <mergeCell ref="CJ2:CJ70"/>
    <mergeCell ref="B3:CE3"/>
    <mergeCell ref="B4:CE4"/>
    <mergeCell ref="B5:B8"/>
    <mergeCell ref="C5:CD5"/>
    <mergeCell ref="CE5:CE8"/>
    <mergeCell ref="C6:CD6"/>
    <mergeCell ref="C7:L7"/>
    <mergeCell ref="M7:Z7"/>
    <mergeCell ref="AA7:AN7"/>
    <mergeCell ref="AO7:BB7"/>
    <mergeCell ref="BC7:BP7"/>
    <mergeCell ref="BQ7:CD7"/>
    <mergeCell ref="C8:L8"/>
    <mergeCell ref="M8:Z8"/>
    <mergeCell ref="AA8:AN8"/>
    <mergeCell ref="AO8:BB8"/>
    <mergeCell ref="BC8:BP8"/>
    <mergeCell ref="M14:Q14"/>
    <mergeCell ref="S14:W14"/>
    <mergeCell ref="Y14:AH14"/>
    <mergeCell ref="AJ14:BP14"/>
    <mergeCell ref="BR14:CD14"/>
    <mergeCell ref="C15:CD15"/>
    <mergeCell ref="BQ8:CD8"/>
    <mergeCell ref="B9:CE9"/>
    <mergeCell ref="B10:CE10"/>
    <mergeCell ref="B11:CE11"/>
    <mergeCell ref="B12:B36"/>
    <mergeCell ref="C12:CD12"/>
    <mergeCell ref="CE12:CE36"/>
    <mergeCell ref="C13:CD13"/>
    <mergeCell ref="C14:F14"/>
    <mergeCell ref="H14:K14"/>
    <mergeCell ref="BB16:BP16"/>
    <mergeCell ref="BQ16:BQ25"/>
    <mergeCell ref="BR16:BV16"/>
    <mergeCell ref="BW16:BY16"/>
    <mergeCell ref="BZ16:CD16"/>
    <mergeCell ref="H17:K17"/>
    <mergeCell ref="M17:Q17"/>
    <mergeCell ref="S17:W17"/>
    <mergeCell ref="Y17:AH17"/>
    <mergeCell ref="AJ17:AX17"/>
    <mergeCell ref="S16:W16"/>
    <mergeCell ref="X16:X25"/>
    <mergeCell ref="Y16:AH16"/>
    <mergeCell ref="AI16:AI25"/>
    <mergeCell ref="AJ16:AX16"/>
    <mergeCell ref="AY16:BA16"/>
    <mergeCell ref="AY17:BA17"/>
    <mergeCell ref="H16:K16"/>
    <mergeCell ref="L16:L25"/>
    <mergeCell ref="M16:Q16"/>
    <mergeCell ref="R16:R25"/>
    <mergeCell ref="H19:K19"/>
    <mergeCell ref="M19:Q19"/>
    <mergeCell ref="S19:W19"/>
    <mergeCell ref="Y19:AH19"/>
    <mergeCell ref="AJ19:AX19"/>
    <mergeCell ref="AY19:BA19"/>
    <mergeCell ref="H21:K21"/>
    <mergeCell ref="M21:Q21"/>
    <mergeCell ref="S21:W21"/>
    <mergeCell ref="Y21:AH21"/>
    <mergeCell ref="AJ21:AX21"/>
    <mergeCell ref="AY21:BA21"/>
    <mergeCell ref="H23:K23"/>
    <mergeCell ref="M23:Q23"/>
    <mergeCell ref="S23:W23"/>
    <mergeCell ref="BB17:BP17"/>
    <mergeCell ref="BR17:BV17"/>
    <mergeCell ref="BW17:BY17"/>
    <mergeCell ref="BZ17:CD17"/>
    <mergeCell ref="H18:K18"/>
    <mergeCell ref="M18:Q18"/>
    <mergeCell ref="S18:W18"/>
    <mergeCell ref="Y18:AH18"/>
    <mergeCell ref="AJ18:AX18"/>
    <mergeCell ref="AY18:BA18"/>
    <mergeCell ref="BB18:BP18"/>
    <mergeCell ref="BR18:BV18"/>
    <mergeCell ref="BW18:BY18"/>
    <mergeCell ref="BZ18:CD18"/>
    <mergeCell ref="BB19:BP19"/>
    <mergeCell ref="BR19:BV19"/>
    <mergeCell ref="BW19:BY19"/>
    <mergeCell ref="BZ19:CD19"/>
    <mergeCell ref="H20:K20"/>
    <mergeCell ref="M20:Q20"/>
    <mergeCell ref="S20:W20"/>
    <mergeCell ref="Y20:AH20"/>
    <mergeCell ref="AJ20:AX20"/>
    <mergeCell ref="AY20:BA20"/>
    <mergeCell ref="BB20:BP20"/>
    <mergeCell ref="BR20:BV20"/>
    <mergeCell ref="BW20:BY20"/>
    <mergeCell ref="BZ20:CD20"/>
    <mergeCell ref="BB21:BP21"/>
    <mergeCell ref="BR21:BV21"/>
    <mergeCell ref="BW21:BY21"/>
    <mergeCell ref="BZ21:CD21"/>
    <mergeCell ref="H22:K22"/>
    <mergeCell ref="M22:Q22"/>
    <mergeCell ref="S22:W22"/>
    <mergeCell ref="Y22:AH22"/>
    <mergeCell ref="AJ22:AX22"/>
    <mergeCell ref="AY22:BA22"/>
    <mergeCell ref="BB22:BP22"/>
    <mergeCell ref="BR22:BV22"/>
    <mergeCell ref="BW22:BY22"/>
    <mergeCell ref="BZ22:CD22"/>
    <mergeCell ref="Y23:AH23"/>
    <mergeCell ref="AJ23:AX23"/>
    <mergeCell ref="AY23:BA23"/>
    <mergeCell ref="BB23:BP23"/>
    <mergeCell ref="BR23:BV23"/>
    <mergeCell ref="BW23:BY23"/>
    <mergeCell ref="BZ23:CD23"/>
    <mergeCell ref="H24:K24"/>
    <mergeCell ref="M24:Q24"/>
    <mergeCell ref="S24:W24"/>
    <mergeCell ref="Y24:AH24"/>
    <mergeCell ref="AJ24:AX24"/>
    <mergeCell ref="AY24:BA24"/>
    <mergeCell ref="BB24:BP24"/>
    <mergeCell ref="BR24:BV24"/>
    <mergeCell ref="BW24:BY24"/>
    <mergeCell ref="BZ24:CD24"/>
    <mergeCell ref="H25:K25"/>
    <mergeCell ref="M25:Q25"/>
    <mergeCell ref="S25:W25"/>
    <mergeCell ref="Y25:AH25"/>
    <mergeCell ref="AJ25:AX25"/>
    <mergeCell ref="AY25:BA25"/>
    <mergeCell ref="BB25:BP25"/>
    <mergeCell ref="BR25:BV25"/>
    <mergeCell ref="BW25:BY25"/>
    <mergeCell ref="BZ25:CD25"/>
    <mergeCell ref="C26:CD26"/>
    <mergeCell ref="C27:F36"/>
    <mergeCell ref="G27:G36"/>
    <mergeCell ref="H27:K27"/>
    <mergeCell ref="L27:L36"/>
    <mergeCell ref="M27:Q27"/>
    <mergeCell ref="C16:F25"/>
    <mergeCell ref="G16:G25"/>
    <mergeCell ref="BR27:BV27"/>
    <mergeCell ref="BW27:BY27"/>
    <mergeCell ref="BZ27:CD27"/>
    <mergeCell ref="BB28:BP28"/>
    <mergeCell ref="BR28:BV28"/>
    <mergeCell ref="BW28:BY28"/>
    <mergeCell ref="BZ28:CD28"/>
    <mergeCell ref="R27:R36"/>
    <mergeCell ref="S27:W27"/>
    <mergeCell ref="X27:X36"/>
    <mergeCell ref="Y27:AH27"/>
    <mergeCell ref="AI27:AI36"/>
    <mergeCell ref="AJ27:AX27"/>
    <mergeCell ref="H28:K28"/>
    <mergeCell ref="M28:Q28"/>
    <mergeCell ref="S28:W28"/>
    <mergeCell ref="Y28:AH28"/>
    <mergeCell ref="AJ28:AX28"/>
    <mergeCell ref="AY28:BA28"/>
    <mergeCell ref="AY27:BA27"/>
    <mergeCell ref="BB27:BP27"/>
    <mergeCell ref="BQ27:BQ36"/>
    <mergeCell ref="BB29:BP29"/>
    <mergeCell ref="BR29:BV29"/>
    <mergeCell ref="BW29:BY29"/>
    <mergeCell ref="BZ29:CD29"/>
    <mergeCell ref="H30:K30"/>
    <mergeCell ref="M30:Q30"/>
    <mergeCell ref="S30:W30"/>
    <mergeCell ref="Y30:AH30"/>
    <mergeCell ref="AJ30:AX30"/>
    <mergeCell ref="AY30:BA30"/>
    <mergeCell ref="H29:K29"/>
    <mergeCell ref="M29:Q29"/>
    <mergeCell ref="S29:W29"/>
    <mergeCell ref="Y29:AH29"/>
    <mergeCell ref="AJ29:AX29"/>
    <mergeCell ref="AY29:BA29"/>
    <mergeCell ref="BB30:BP30"/>
    <mergeCell ref="BR30:BV30"/>
    <mergeCell ref="BW30:BY30"/>
    <mergeCell ref="BZ30:CD30"/>
    <mergeCell ref="BZ31:CD31"/>
    <mergeCell ref="H32:K32"/>
    <mergeCell ref="M32:Q32"/>
    <mergeCell ref="S32:W32"/>
    <mergeCell ref="Y32:AH32"/>
    <mergeCell ref="AJ32:AX32"/>
    <mergeCell ref="AY32:BA32"/>
    <mergeCell ref="BB32:BP32"/>
    <mergeCell ref="BR32:BV32"/>
    <mergeCell ref="BW32:BY32"/>
    <mergeCell ref="BZ32:CD32"/>
    <mergeCell ref="H31:K31"/>
    <mergeCell ref="M31:Q31"/>
    <mergeCell ref="S31:W31"/>
    <mergeCell ref="Y31:AH31"/>
    <mergeCell ref="AJ31:AX31"/>
    <mergeCell ref="AY31:BA31"/>
    <mergeCell ref="BB31:BP31"/>
    <mergeCell ref="BR31:BV31"/>
    <mergeCell ref="BW31:BY31"/>
    <mergeCell ref="BZ33:CD33"/>
    <mergeCell ref="H34:K34"/>
    <mergeCell ref="M34:Q34"/>
    <mergeCell ref="S34:W34"/>
    <mergeCell ref="Y34:AH34"/>
    <mergeCell ref="AJ34:AX34"/>
    <mergeCell ref="AY34:BA34"/>
    <mergeCell ref="BB34:BP34"/>
    <mergeCell ref="BR34:BV34"/>
    <mergeCell ref="BW34:BY34"/>
    <mergeCell ref="BZ34:CD34"/>
    <mergeCell ref="H33:K33"/>
    <mergeCell ref="M33:Q33"/>
    <mergeCell ref="S33:W33"/>
    <mergeCell ref="Y33:AH33"/>
    <mergeCell ref="AJ33:AX33"/>
    <mergeCell ref="AY33:BA33"/>
    <mergeCell ref="BB33:BP33"/>
    <mergeCell ref="BR33:BV33"/>
    <mergeCell ref="BW33:BY33"/>
    <mergeCell ref="BZ36:CD36"/>
    <mergeCell ref="B37:CE37"/>
    <mergeCell ref="B38:CE38"/>
    <mergeCell ref="BB35:BP35"/>
    <mergeCell ref="BR35:BV35"/>
    <mergeCell ref="BW35:BY35"/>
    <mergeCell ref="BZ35:CD35"/>
    <mergeCell ref="H36:K36"/>
    <mergeCell ref="M36:Q36"/>
    <mergeCell ref="S36:W36"/>
    <mergeCell ref="Y36:AH36"/>
    <mergeCell ref="AJ36:AX36"/>
    <mergeCell ref="AY36:BA36"/>
    <mergeCell ref="H35:K35"/>
    <mergeCell ref="M35:Q35"/>
    <mergeCell ref="S35:W35"/>
    <mergeCell ref="Y35:AH35"/>
    <mergeCell ref="AJ35:AX35"/>
    <mergeCell ref="AY35:BA35"/>
    <mergeCell ref="BB36:BP36"/>
    <mergeCell ref="BR36:BV36"/>
    <mergeCell ref="BW36:BY36"/>
    <mergeCell ref="AO45:BB45"/>
    <mergeCell ref="BC45:BG45"/>
    <mergeCell ref="BH45:BK45"/>
    <mergeCell ref="BL45:BP45"/>
    <mergeCell ref="B39:CE39"/>
    <mergeCell ref="B40:B47"/>
    <mergeCell ref="C40:CD40"/>
    <mergeCell ref="CE40:CE47"/>
    <mergeCell ref="C41:CD41"/>
    <mergeCell ref="C42:L42"/>
    <mergeCell ref="M42:Z42"/>
    <mergeCell ref="AA42:AN42"/>
    <mergeCell ref="AO42:BB42"/>
    <mergeCell ref="BC42:BP42"/>
    <mergeCell ref="BQ42:CD42"/>
    <mergeCell ref="C43:L43"/>
    <mergeCell ref="M43:Z43"/>
    <mergeCell ref="AA43:AE43"/>
    <mergeCell ref="AF43:AI43"/>
    <mergeCell ref="AJ43:AN43"/>
    <mergeCell ref="AO43:AS43"/>
    <mergeCell ref="AT43:AW43"/>
    <mergeCell ref="AX43:BB43"/>
    <mergeCell ref="BC43:BG43"/>
    <mergeCell ref="AO44:AS44"/>
    <mergeCell ref="AT44:AW44"/>
    <mergeCell ref="BZ43:CD43"/>
    <mergeCell ref="C44:L44"/>
    <mergeCell ref="M44:Q44"/>
    <mergeCell ref="R44:U44"/>
    <mergeCell ref="V44:Z44"/>
    <mergeCell ref="AA44:AN44"/>
    <mergeCell ref="BQ44:BU44"/>
    <mergeCell ref="BV44:BY44"/>
    <mergeCell ref="BZ44:CD44"/>
    <mergeCell ref="AX44:BB44"/>
    <mergeCell ref="BC44:BG44"/>
    <mergeCell ref="BH44:BK44"/>
    <mergeCell ref="BL44:BP44"/>
    <mergeCell ref="BH43:BK43"/>
    <mergeCell ref="BL43:BP43"/>
    <mergeCell ref="BQ43:BU43"/>
    <mergeCell ref="BV43:BY43"/>
    <mergeCell ref="BQ45:BU45"/>
    <mergeCell ref="BV45:BY45"/>
    <mergeCell ref="AX46:BB46"/>
    <mergeCell ref="BC46:BP46"/>
    <mergeCell ref="BQ46:BU46"/>
    <mergeCell ref="BV46:BY46"/>
    <mergeCell ref="BZ46:CD46"/>
    <mergeCell ref="C45:L45"/>
    <mergeCell ref="M45:Q45"/>
    <mergeCell ref="R45:U45"/>
    <mergeCell ref="C46:L46"/>
    <mergeCell ref="M46:Q46"/>
    <mergeCell ref="R46:U46"/>
    <mergeCell ref="V46:Z46"/>
    <mergeCell ref="AA46:AE46"/>
    <mergeCell ref="AF46:AI46"/>
    <mergeCell ref="AJ46:AN46"/>
    <mergeCell ref="AO46:AS46"/>
    <mergeCell ref="AT46:AW46"/>
    <mergeCell ref="V45:Z45"/>
    <mergeCell ref="AA45:AE45"/>
    <mergeCell ref="AF45:AI45"/>
    <mergeCell ref="AJ45:AN45"/>
    <mergeCell ref="BZ45:CD45"/>
    <mergeCell ref="C47:L47"/>
    <mergeCell ref="M47:Q47"/>
    <mergeCell ref="R47:U47"/>
    <mergeCell ref="V47:Z47"/>
    <mergeCell ref="AA47:AE47"/>
    <mergeCell ref="BH47:BK47"/>
    <mergeCell ref="BL47:BP47"/>
    <mergeCell ref="BQ47:CD47"/>
    <mergeCell ref="B48:CE48"/>
    <mergeCell ref="B49:CE49"/>
    <mergeCell ref="B50:CE50"/>
    <mergeCell ref="AF47:AI47"/>
    <mergeCell ref="AJ47:AN47"/>
    <mergeCell ref="AO47:AS47"/>
    <mergeCell ref="AT47:AW47"/>
    <mergeCell ref="AX47:BB47"/>
    <mergeCell ref="BC47:BG47"/>
    <mergeCell ref="C54:G54"/>
    <mergeCell ref="H54:S54"/>
    <mergeCell ref="T54:Y54"/>
    <mergeCell ref="Z54:AJ54"/>
    <mergeCell ref="AK54:AU54"/>
    <mergeCell ref="AV54:BF54"/>
    <mergeCell ref="B51:B58"/>
    <mergeCell ref="C51:CD51"/>
    <mergeCell ref="CE51:CE58"/>
    <mergeCell ref="C52:CD52"/>
    <mergeCell ref="C53:G53"/>
    <mergeCell ref="H53:S53"/>
    <mergeCell ref="T53:Y53"/>
    <mergeCell ref="Z53:AJ53"/>
    <mergeCell ref="AK53:AU53"/>
    <mergeCell ref="AV53:BF53"/>
    <mergeCell ref="BG54:BK54"/>
    <mergeCell ref="BL54:BM54"/>
    <mergeCell ref="BN54:BR54"/>
    <mergeCell ref="BS54:BW54"/>
    <mergeCell ref="BX54:CA54"/>
    <mergeCell ref="CB54:CD54"/>
    <mergeCell ref="BG53:BR53"/>
    <mergeCell ref="BS53:BW53"/>
    <mergeCell ref="BX53:CA53"/>
    <mergeCell ref="CB53:CD53"/>
    <mergeCell ref="BG55:BK55"/>
    <mergeCell ref="BL55:BM55"/>
    <mergeCell ref="BN55:BR55"/>
    <mergeCell ref="BS55:BW55"/>
    <mergeCell ref="BX55:CA55"/>
    <mergeCell ref="CB55:CD55"/>
    <mergeCell ref="C55:G55"/>
    <mergeCell ref="H55:S55"/>
    <mergeCell ref="T55:Y55"/>
    <mergeCell ref="Z55:AJ55"/>
    <mergeCell ref="AK55:AU55"/>
    <mergeCell ref="AV55:BF55"/>
    <mergeCell ref="BG56:BK56"/>
    <mergeCell ref="BL56:BM56"/>
    <mergeCell ref="BN56:BR56"/>
    <mergeCell ref="BS56:BW56"/>
    <mergeCell ref="BX56:CA56"/>
    <mergeCell ref="CB56:CD56"/>
    <mergeCell ref="C56:G56"/>
    <mergeCell ref="H56:S56"/>
    <mergeCell ref="T56:Y56"/>
    <mergeCell ref="Z56:AJ56"/>
    <mergeCell ref="AK56:AU56"/>
    <mergeCell ref="AV56:BF56"/>
    <mergeCell ref="BG57:BK57"/>
    <mergeCell ref="BL57:BM57"/>
    <mergeCell ref="BN57:BR57"/>
    <mergeCell ref="BS57:BW57"/>
    <mergeCell ref="BX57:CA57"/>
    <mergeCell ref="CB57:CD57"/>
    <mergeCell ref="C57:G57"/>
    <mergeCell ref="H57:S57"/>
    <mergeCell ref="T57:Y57"/>
    <mergeCell ref="Z57:AJ57"/>
    <mergeCell ref="AK57:AU57"/>
    <mergeCell ref="AV57:BF57"/>
    <mergeCell ref="BG58:BK58"/>
    <mergeCell ref="BL58:BM58"/>
    <mergeCell ref="BN58:BR58"/>
    <mergeCell ref="BS58:BW58"/>
    <mergeCell ref="BX58:CA58"/>
    <mergeCell ref="CB58:CD58"/>
    <mergeCell ref="C58:G58"/>
    <mergeCell ref="H58:S58"/>
    <mergeCell ref="T58:Y58"/>
    <mergeCell ref="Z58:AJ58"/>
    <mergeCell ref="AK58:AU58"/>
    <mergeCell ref="AV58:BF58"/>
    <mergeCell ref="Z64:AJ64"/>
    <mergeCell ref="AK64:AU64"/>
    <mergeCell ref="AV64:BF64"/>
    <mergeCell ref="BG64:BR64"/>
    <mergeCell ref="BS64:BW64"/>
    <mergeCell ref="BX64:CD64"/>
    <mergeCell ref="B59:CE59"/>
    <mergeCell ref="B60:CE60"/>
    <mergeCell ref="B61:CE61"/>
    <mergeCell ref="B62:B69"/>
    <mergeCell ref="C62:CD62"/>
    <mergeCell ref="CE62:CE69"/>
    <mergeCell ref="C63:CD63"/>
    <mergeCell ref="C64:G64"/>
    <mergeCell ref="H64:S64"/>
    <mergeCell ref="T64:Y64"/>
    <mergeCell ref="C66:G66"/>
    <mergeCell ref="H66:S66"/>
    <mergeCell ref="T66:Y66"/>
    <mergeCell ref="Z66:AJ66"/>
    <mergeCell ref="AK66:AU66"/>
    <mergeCell ref="C65:G65"/>
    <mergeCell ref="H65:S65"/>
    <mergeCell ref="T65:Y65"/>
    <mergeCell ref="Z65:AJ65"/>
    <mergeCell ref="AK65:AU65"/>
    <mergeCell ref="AV66:BF66"/>
    <mergeCell ref="BG66:BK66"/>
    <mergeCell ref="BL66:BM66"/>
    <mergeCell ref="BN66:BR66"/>
    <mergeCell ref="BS66:BW66"/>
    <mergeCell ref="BX66:CD66"/>
    <mergeCell ref="BG65:BK65"/>
    <mergeCell ref="BL65:BM65"/>
    <mergeCell ref="BN65:BR65"/>
    <mergeCell ref="BS65:BW65"/>
    <mergeCell ref="BX65:CD65"/>
    <mergeCell ref="AV65:BF65"/>
    <mergeCell ref="C68:G68"/>
    <mergeCell ref="H68:S68"/>
    <mergeCell ref="T68:Y68"/>
    <mergeCell ref="Z68:AJ68"/>
    <mergeCell ref="AK68:AU68"/>
    <mergeCell ref="C67:G67"/>
    <mergeCell ref="H67:S67"/>
    <mergeCell ref="T67:Y67"/>
    <mergeCell ref="Z67:AJ67"/>
    <mergeCell ref="AK67:AU67"/>
    <mergeCell ref="AV68:BF68"/>
    <mergeCell ref="BG68:BK68"/>
    <mergeCell ref="BL68:BM68"/>
    <mergeCell ref="BN68:BR68"/>
    <mergeCell ref="BS68:BW68"/>
    <mergeCell ref="BX68:CD68"/>
    <mergeCell ref="BG67:BK67"/>
    <mergeCell ref="BL67:BM67"/>
    <mergeCell ref="BN67:BR67"/>
    <mergeCell ref="BS67:BW67"/>
    <mergeCell ref="BX67:CD67"/>
    <mergeCell ref="AV67:BF67"/>
    <mergeCell ref="A71:CJ71"/>
    <mergeCell ref="BG69:BK69"/>
    <mergeCell ref="BL69:BM69"/>
    <mergeCell ref="BN69:BR69"/>
    <mergeCell ref="BS69:BW69"/>
    <mergeCell ref="BX69:CD69"/>
    <mergeCell ref="B70:CE70"/>
    <mergeCell ref="C69:G69"/>
    <mergeCell ref="H69:S69"/>
    <mergeCell ref="T69:Y69"/>
    <mergeCell ref="Z69:AJ69"/>
    <mergeCell ref="AK69:AU69"/>
    <mergeCell ref="AV69:BF6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Turnierübersicht</vt:lpstr>
      <vt:lpstr>29.10.</vt:lpstr>
      <vt:lpstr>7.11.</vt:lpstr>
      <vt:lpstr>25.11.</vt:lpstr>
      <vt:lpstr>2.12.</vt:lpstr>
      <vt:lpstr>10.12.</vt:lpstr>
      <vt:lpstr>17.12.</vt:lpstr>
      <vt:lpstr>23.12.</vt:lpstr>
      <vt:lpstr>14.1.</vt:lpstr>
      <vt:lpstr>5.2.</vt:lpstr>
      <vt:lpstr>19.3.</vt:lpstr>
      <vt:lpstr>24.3.</vt:lpstr>
      <vt:lpstr>3.4.</vt:lpstr>
      <vt:lpstr>29.4.</vt:lpstr>
      <vt:lpstr>22.5.</vt:lpstr>
      <vt:lpstr>3.6.</vt:lpstr>
      <vt:lpstr>7.7.</vt:lpstr>
      <vt:lpstr>27.7.</vt:lpstr>
      <vt:lpstr>11.8.</vt:lpstr>
      <vt:lpstr>18.8.</vt:lpstr>
    </vt:vector>
  </TitlesOfParts>
  <Company>Universität Göttingen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Bananarama-Pokal</dc:title>
  <dc:creator>Daniel Conrady</dc:creator>
  <cp:lastModifiedBy>Daniel Conrady</cp:lastModifiedBy>
  <cp:lastPrinted>2015-10-02T12:17:02Z</cp:lastPrinted>
  <dcterms:created xsi:type="dcterms:W3CDTF">2011-12-05T12:36:07Z</dcterms:created>
  <dcterms:modified xsi:type="dcterms:W3CDTF">2016-10-04T13:31:52Z</dcterms:modified>
</cp:coreProperties>
</file>